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'Лист1'!$A$1:$H$172</definedName>
  </definedNames>
  <calcPr fullCalcOnLoad="1"/>
</workbook>
</file>

<file path=xl/sharedStrings.xml><?xml version="1.0" encoding="utf-8"?>
<sst xmlns="http://schemas.openxmlformats.org/spreadsheetml/2006/main" count="274" uniqueCount="139">
  <si>
    <t>Наименование мероприятия</t>
  </si>
  <si>
    <t>№ п/п</t>
  </si>
  <si>
    <t>Сумма затрат, тыс.руб.</t>
  </si>
  <si>
    <t>Источник финансир.</t>
  </si>
  <si>
    <t>Котельные</t>
  </si>
  <si>
    <t>кол-во</t>
  </si>
  <si>
    <t>1.</t>
  </si>
  <si>
    <t>2.</t>
  </si>
  <si>
    <t>3.</t>
  </si>
  <si>
    <t>шт</t>
  </si>
  <si>
    <t>ЦТП</t>
  </si>
  <si>
    <t xml:space="preserve">Капитальный ремонт </t>
  </si>
  <si>
    <t>м</t>
  </si>
  <si>
    <t>ИТОГО</t>
  </si>
  <si>
    <t>ВСЕГО ПО КАПИТАЛЬНОМУ РЕМОНТУ</t>
  </si>
  <si>
    <t xml:space="preserve">Текущий ремонт </t>
  </si>
  <si>
    <t>Замена клапанов, приборов КИПиА, водомеров, манометров, термометров, пускозащитной аппаратуры, запорной арматуры и т.д.</t>
  </si>
  <si>
    <t>Тепловые трассы</t>
  </si>
  <si>
    <t>Ремонт участков теплотрасс</t>
  </si>
  <si>
    <t>Замена запорной арматуры</t>
  </si>
  <si>
    <t>Управление образования</t>
  </si>
  <si>
    <t>Комитет  по физической культуре и спорту</t>
  </si>
  <si>
    <t>Управление культуры</t>
  </si>
  <si>
    <t>ВСЕГО ПО ТЕКУЩЕМУ РЕМОНТУ</t>
  </si>
  <si>
    <t>ПТС</t>
  </si>
  <si>
    <t>Для повышения надежности</t>
  </si>
  <si>
    <t>Для повышения безопасности</t>
  </si>
  <si>
    <t>Износ</t>
  </si>
  <si>
    <t>Реконструкция и строительство</t>
  </si>
  <si>
    <t>ВСЕГО ПО РЕКОНСТРУКЦИИ И СТРОИТЕЛЬСТВУ</t>
  </si>
  <si>
    <t>Частичная замена инженерных коммуникаций холодного и горячего водоснабжения, промывка и опрессовка систем отопления, ревизия тепловых узлов</t>
  </si>
  <si>
    <t>Улучшение теплоснабжения, экономия энергоносителя</t>
  </si>
  <si>
    <t>Муниципальный жилой фонд</t>
  </si>
  <si>
    <t>5.</t>
  </si>
  <si>
    <t>ОСВ г.Пскова</t>
  </si>
  <si>
    <t>Ремонт зданий и сооружений</t>
  </si>
  <si>
    <t xml:space="preserve">1. </t>
  </si>
  <si>
    <t>Ремонт кровель, фасадов производственных помещений</t>
  </si>
  <si>
    <t>Создание запасов топлива (уголь)</t>
  </si>
  <si>
    <t>т</t>
  </si>
  <si>
    <t>ВСЕГО</t>
  </si>
  <si>
    <t>Комитет по физ.культуре и спорту</t>
  </si>
  <si>
    <t>ГВК</t>
  </si>
  <si>
    <t>ВСЕГО ПО СМЕТЕ</t>
  </si>
  <si>
    <t>Капитальный ремонт объектов непроизводственного назначения</t>
  </si>
  <si>
    <t>ВСЕГО ПО ПТС</t>
  </si>
  <si>
    <t>ПЛАН</t>
  </si>
  <si>
    <t>Ведомственные котельные</t>
  </si>
  <si>
    <t>ОАО "ЭЛТЕРМ"</t>
  </si>
  <si>
    <t xml:space="preserve">Ремонт котлов №1, №2, №3, насосов, запорной арматуры, воздуховодов, опрессовка теплотрассы и т.д. </t>
  </si>
  <si>
    <t>ед. изм..</t>
  </si>
  <si>
    <t>Прим.</t>
  </si>
  <si>
    <t>Ср-ва насел.</t>
  </si>
  <si>
    <t>Гор.бюд</t>
  </si>
  <si>
    <t>Соб.ср-ва</t>
  </si>
  <si>
    <t>МП УМР № 15</t>
  </si>
  <si>
    <t>Замена оборудования (бак солерастворителя, водоподогреватель, газовое оборудование котла, эл.двигатели, и т.д.)</t>
  </si>
  <si>
    <t>к-т</t>
  </si>
  <si>
    <t>Общестроительные работы (Замена оконных блоков, дверей, ремонт термокамер, изоляция теплообменников, и т.д.)</t>
  </si>
  <si>
    <t>Для повышения надежности, безопасности и экономии эл.энергии</t>
  </si>
  <si>
    <t>Прокладка водопрводных линий, Ремонт ж/б колодцев, колонок, гидрантовПромывка с дезинфекцией трубопроводов до D=300 мм (120 км), кап.ремонт центр.части города бестраншейным методом</t>
  </si>
  <si>
    <t>Ремонт сетей и оборудования канализации</t>
  </si>
  <si>
    <t>Замена оборудования (насосы, подогреватели,  и т.д.)</t>
  </si>
  <si>
    <t>Замена участков т/трасс</t>
  </si>
  <si>
    <t>в т.ч. городской бюджет</t>
  </si>
  <si>
    <t xml:space="preserve">Наладка котлов на котельных по ул.М.Горького, ул. Народная </t>
  </si>
  <si>
    <t>Для повышения надежности и экономия теплоносит.</t>
  </si>
  <si>
    <t>Отв.исп.</t>
  </si>
  <si>
    <t>Комитет здравоохранения</t>
  </si>
  <si>
    <t>Привлеченные средства</t>
  </si>
  <si>
    <t>Промывка, опрессовка системы отопления, ремонт электропроводки, утепление стен, окон, дверей. Городской культурный центр, пл.Победы, Рижский пр., 64, Советская, 1/3, МУ "Планетарий",  централизованная библиотечная система г.Пскова, Детская художественная школа, ул.О.Кошевого, 8</t>
  </si>
  <si>
    <t>Гор.бюдж.</t>
  </si>
  <si>
    <t>Промывка, опрессовка системы отопления, утепление стен, окон, дверей.  МУ "Планетарий",кинотеатр "Смена", городской парк культуры и отдыха им. А.С.Пушкина,  Детские музыкальные школы, художественная школа, школа искуств</t>
  </si>
  <si>
    <t>ВСЕГО в том числе</t>
  </si>
  <si>
    <t>городской бюджет</t>
  </si>
  <si>
    <t>привлеченные ср-ва (собств. ср-ва)</t>
  </si>
  <si>
    <t>Реконструкция оборудования котельных</t>
  </si>
  <si>
    <t>в т.ч. замена технологического оборудования (насосы подпиточные, солевые и др., установка пожарной сигнализации)</t>
  </si>
  <si>
    <t>Установка турбогенератора ПТГ 1800 кВт 2-й этап</t>
  </si>
  <si>
    <t>Ремонт узлов учета тепловой энергии с заменой приборов</t>
  </si>
  <si>
    <t>Ремонт системы управления насосов ГВС с применением устройств плавного пуска и регулирования</t>
  </si>
  <si>
    <t>Общестроительные работы (ремонт, замена изоляции трубопроводов, восстановление покровного слоя газоходов котлов)</t>
  </si>
  <si>
    <t>Асфальтирование после раскопов т/трасс</t>
  </si>
  <si>
    <t>Замена комплектации и ремонт технологического оборудования</t>
  </si>
  <si>
    <t>Замена запорной регулирующей арматуры</t>
  </si>
  <si>
    <t>Создание запасов топлива</t>
  </si>
  <si>
    <t>Замена насосов, теплотрассы,  установка датчика пожаротушения, диагностика туб котлов, проверка приборов КИПиА и т.д.</t>
  </si>
  <si>
    <t>Частичная замена инженерных коммуникаций холодного и горячего водоснабжения, промывка и опрессовка систем отопления, ревизия тепловых узлов, замена окон</t>
  </si>
  <si>
    <t>ОПМС - 8</t>
  </si>
  <si>
    <t>Ремонт системы водоснабжения</t>
  </si>
  <si>
    <t>Косметические и текущие строитальные работы</t>
  </si>
  <si>
    <t>В. И. Фролов</t>
  </si>
  <si>
    <t>шт./тыс. м²</t>
  </si>
  <si>
    <t>321/116,84</t>
  </si>
  <si>
    <t>шт.</t>
  </si>
  <si>
    <t>Промывка, опрессовка систем отопления ж/д</t>
  </si>
  <si>
    <t>Ремонт и ревизия тепловых узлов</t>
  </si>
  <si>
    <t>в т.ч. с центральным отоплением</t>
  </si>
  <si>
    <t>Подготовка жилых домов,</t>
  </si>
  <si>
    <t>п.м.</t>
  </si>
  <si>
    <t>м²</t>
  </si>
  <si>
    <t>Ремонт кровли</t>
  </si>
  <si>
    <t>мягкой</t>
  </si>
  <si>
    <t>Ремонт внутридомовых инж. cетей</t>
  </si>
  <si>
    <t>шиферной</t>
  </si>
  <si>
    <t>Упр. жил. фонд.</t>
  </si>
  <si>
    <t>Жилой фонд, находящийся на обслуживании управляющих организаций</t>
  </si>
  <si>
    <t>1210/3695,5</t>
  </si>
  <si>
    <t>УО</t>
  </si>
  <si>
    <t>Капитальный ремонт теплотрассы на ж/д  по пер. Шоссейный</t>
  </si>
  <si>
    <t>Капитальный ремонт тканализации микрорайона Псковкирпич</t>
  </si>
  <si>
    <t>Капитальное строительство объектов непроизводственного назначения</t>
  </si>
  <si>
    <t xml:space="preserve">Проектирование сетей электроснабжения на ж/д  по пер. Шоссейный </t>
  </si>
  <si>
    <t>Проектирование сетей канализации м.р. Лесхоз</t>
  </si>
  <si>
    <t>Строительство и реконструкция котельной и сетей отопления м.р. Лесхоз</t>
  </si>
  <si>
    <t>Строительство т./трассы к ж./д.по ул. Советской Армии, 47,49 от кот. МП ПТС (школа-интернат)</t>
  </si>
  <si>
    <t>Реконструкция ЦТП по ул. Ижорского бат., 6 Б</t>
  </si>
  <si>
    <t>УГХ</t>
  </si>
  <si>
    <t>Муниципальное предприятие г. Пскова "Псковские тепловые сети"</t>
  </si>
  <si>
    <t>Муниципальное предприятие г.Пскова "Горводоканал"</t>
  </si>
  <si>
    <t>Упр. здравохранения</t>
  </si>
  <si>
    <t>Упр. образования</t>
  </si>
  <si>
    <t>Упр.культуры</t>
  </si>
  <si>
    <t>Ср-ва Бюдж.Псков. Обл.</t>
  </si>
  <si>
    <t>Приобретение резервного топлива (мазут)</t>
  </si>
  <si>
    <t>Замена инженерных сетей холодного и горячего водоснабжения, промывка и опрессовка систем отопления, ревизия тепловых узлов</t>
  </si>
  <si>
    <t>ср-ва населения</t>
  </si>
  <si>
    <t>собственные ср-ва предприятий</t>
  </si>
  <si>
    <t>ср-ва бюджета Псковской обл.</t>
  </si>
  <si>
    <t>привлеченные ср-ва</t>
  </si>
  <si>
    <t xml:space="preserve">Приложение № 1       </t>
  </si>
  <si>
    <t>к Постановлению Адинистрации города Пскова</t>
  </si>
  <si>
    <t>к работе в осенне-зимнем периоде 2009-2010 годов</t>
  </si>
  <si>
    <t>мероприятий по подготовке жилищно-коммунального хозяйства города Пскова</t>
  </si>
  <si>
    <t xml:space="preserve">Исполняющий обязанности начальника  </t>
  </si>
  <si>
    <t>Администрации города Пскова</t>
  </si>
  <si>
    <t>управления городского хозяйства</t>
  </si>
  <si>
    <t>Гор.бюд. (при выделении доп. фин. ср-в)</t>
  </si>
  <si>
    <t>"22" мая 2009 года № 850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</si>
</sst>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2" fontId="7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4.140625" style="0" customWidth="1"/>
    <col min="2" max="2" width="26.28125" style="0" customWidth="1"/>
    <col min="3" max="3" width="10.8515625" style="0" customWidth="1"/>
    <col min="4" max="4" width="11.421875" style="0" customWidth="1"/>
    <col min="5" max="5" width="9.421875" style="0" customWidth="1"/>
    <col min="6" max="6" width="15.57421875" style="0" customWidth="1"/>
    <col min="7" max="7" width="6.8515625" style="0" customWidth="1"/>
    <col min="8" max="8" width="13.57421875" style="0" customWidth="1"/>
    <col min="9" max="9" width="9.57421875" style="0" bestFit="1" customWidth="1"/>
    <col min="10" max="10" width="11.00390625" style="0" bestFit="1" customWidth="1"/>
  </cols>
  <sheetData>
    <row r="1" spans="1:13" ht="12.75">
      <c r="A1" s="112" t="s">
        <v>130</v>
      </c>
      <c r="B1" s="112"/>
      <c r="C1" s="113"/>
      <c r="D1" s="113"/>
      <c r="E1" s="113"/>
      <c r="F1" s="113"/>
      <c r="G1" s="113"/>
      <c r="H1" s="113"/>
      <c r="I1" s="1"/>
      <c r="J1" s="1"/>
      <c r="K1" s="1"/>
      <c r="L1" s="1"/>
      <c r="M1" s="1"/>
    </row>
    <row r="2" spans="1:13" ht="12.75" customHeight="1">
      <c r="A2" s="9"/>
      <c r="B2" s="7"/>
      <c r="C2" s="7"/>
      <c r="D2" s="7"/>
      <c r="E2" s="112" t="s">
        <v>131</v>
      </c>
      <c r="F2" s="113"/>
      <c r="G2" s="113"/>
      <c r="H2" s="113"/>
      <c r="I2" s="1"/>
      <c r="J2" s="1"/>
      <c r="K2" s="1"/>
      <c r="L2" s="1"/>
      <c r="M2" s="1"/>
    </row>
    <row r="3" spans="1:13" ht="12.75">
      <c r="A3" s="112" t="s">
        <v>138</v>
      </c>
      <c r="B3" s="112"/>
      <c r="C3" s="113"/>
      <c r="D3" s="113"/>
      <c r="E3" s="113"/>
      <c r="F3" s="113"/>
      <c r="G3" s="113"/>
      <c r="H3" s="113"/>
      <c r="I3" s="1"/>
      <c r="J3" s="1"/>
      <c r="K3" s="1"/>
      <c r="L3" s="1"/>
      <c r="M3" s="1"/>
    </row>
    <row r="4" spans="1:13" ht="12.75">
      <c r="A4" s="7"/>
      <c r="B4" s="7"/>
      <c r="C4" s="8"/>
      <c r="D4" s="8"/>
      <c r="E4" s="8"/>
      <c r="F4" s="8"/>
      <c r="G4" s="8"/>
      <c r="H4" s="8"/>
      <c r="I4" s="1"/>
      <c r="J4" s="1"/>
      <c r="K4" s="1"/>
      <c r="L4" s="1"/>
      <c r="M4" s="1"/>
    </row>
    <row r="5" spans="1:13" ht="15" customHeight="1">
      <c r="A5" s="114" t="s">
        <v>46</v>
      </c>
      <c r="B5" s="114"/>
      <c r="C5" s="114"/>
      <c r="D5" s="114"/>
      <c r="E5" s="114"/>
      <c r="F5" s="114"/>
      <c r="G5" s="114"/>
      <c r="H5" s="114"/>
      <c r="I5" s="1"/>
      <c r="J5" s="1"/>
      <c r="K5" s="1"/>
      <c r="L5" s="1"/>
      <c r="M5" s="1"/>
    </row>
    <row r="6" spans="1:13" ht="12.75" customHeight="1">
      <c r="A6" s="110" t="s">
        <v>133</v>
      </c>
      <c r="B6" s="111"/>
      <c r="C6" s="111"/>
      <c r="D6" s="111"/>
      <c r="E6" s="111"/>
      <c r="F6" s="111"/>
      <c r="G6" s="111"/>
      <c r="H6" s="111"/>
      <c r="I6" s="1"/>
      <c r="J6" s="1"/>
      <c r="K6" s="56"/>
      <c r="L6" s="56"/>
      <c r="M6" s="1"/>
    </row>
    <row r="7" spans="1:13" ht="15.75">
      <c r="A7" s="110" t="s">
        <v>132</v>
      </c>
      <c r="B7" s="110"/>
      <c r="C7" s="110"/>
      <c r="D7" s="110"/>
      <c r="E7" s="110"/>
      <c r="F7" s="110"/>
      <c r="G7" s="110"/>
      <c r="H7" s="110"/>
      <c r="I7" s="1"/>
      <c r="J7" s="1"/>
      <c r="L7" s="1"/>
      <c r="M7" s="1"/>
    </row>
    <row r="8" spans="1:13" ht="18.75">
      <c r="A8" s="10"/>
      <c r="B8" s="10"/>
      <c r="C8" s="10"/>
      <c r="D8" s="10"/>
      <c r="E8" s="10"/>
      <c r="F8" s="10"/>
      <c r="G8" s="10"/>
      <c r="H8" s="10"/>
      <c r="I8" s="1"/>
      <c r="J8" s="1"/>
      <c r="K8" s="56"/>
      <c r="L8" s="1"/>
      <c r="M8" s="1"/>
    </row>
    <row r="9" spans="1:13" ht="18.75">
      <c r="A9" s="92" t="s">
        <v>1</v>
      </c>
      <c r="B9" s="92" t="s">
        <v>0</v>
      </c>
      <c r="C9" s="92" t="s">
        <v>50</v>
      </c>
      <c r="D9" s="92" t="s">
        <v>5</v>
      </c>
      <c r="E9" s="92" t="s">
        <v>2</v>
      </c>
      <c r="F9" s="92" t="s">
        <v>3</v>
      </c>
      <c r="G9" s="92" t="s">
        <v>67</v>
      </c>
      <c r="H9" s="92" t="s">
        <v>51</v>
      </c>
      <c r="I9" s="1"/>
      <c r="J9" s="1"/>
      <c r="K9" s="56"/>
      <c r="L9" s="1"/>
      <c r="M9" s="1"/>
    </row>
    <row r="10" spans="1:13" ht="12.75">
      <c r="A10" s="92"/>
      <c r="B10" s="92"/>
      <c r="C10" s="93"/>
      <c r="D10" s="93"/>
      <c r="E10" s="93"/>
      <c r="F10" s="92"/>
      <c r="G10" s="93"/>
      <c r="H10" s="92"/>
      <c r="I10" s="1"/>
      <c r="J10" s="1"/>
      <c r="K10" s="1"/>
      <c r="L10" s="1"/>
      <c r="M10" s="1"/>
    </row>
    <row r="11" spans="1:13" ht="12.75">
      <c r="A11" s="92"/>
      <c r="B11" s="92"/>
      <c r="C11" s="93"/>
      <c r="D11" s="93"/>
      <c r="E11" s="93"/>
      <c r="F11" s="92"/>
      <c r="G11" s="93"/>
      <c r="H11" s="92"/>
      <c r="I11" s="1"/>
      <c r="J11" s="1"/>
      <c r="K11" s="1"/>
      <c r="L11" s="1"/>
      <c r="M11" s="1"/>
    </row>
    <row r="12" spans="1:13" ht="12.75" customHeight="1">
      <c r="A12" s="14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4">
        <v>8</v>
      </c>
      <c r="I12" s="1"/>
      <c r="J12" s="1"/>
      <c r="K12" s="1"/>
      <c r="L12" s="1"/>
      <c r="M12" s="1"/>
    </row>
    <row r="13" spans="1:13" ht="12.75" customHeight="1">
      <c r="A13" s="83" t="s">
        <v>32</v>
      </c>
      <c r="B13" s="84"/>
      <c r="C13" s="84"/>
      <c r="D13" s="84"/>
      <c r="E13" s="84"/>
      <c r="F13" s="84"/>
      <c r="G13" s="84"/>
      <c r="H13" s="85"/>
      <c r="I13" s="1"/>
      <c r="J13" s="1"/>
      <c r="K13" s="1"/>
      <c r="L13" s="1"/>
      <c r="M13" s="1"/>
    </row>
    <row r="14" spans="1:13" ht="2.25" customHeight="1">
      <c r="A14" s="86"/>
      <c r="B14" s="87"/>
      <c r="C14" s="87"/>
      <c r="D14" s="87"/>
      <c r="E14" s="87"/>
      <c r="F14" s="87"/>
      <c r="G14" s="87"/>
      <c r="H14" s="88"/>
      <c r="I14" s="1"/>
      <c r="J14" s="1"/>
      <c r="K14" s="1"/>
      <c r="L14" s="1"/>
      <c r="M14" s="1"/>
    </row>
    <row r="15" spans="1:13" ht="12.75" customHeight="1" hidden="1">
      <c r="A15" s="86"/>
      <c r="B15" s="97"/>
      <c r="C15" s="97"/>
      <c r="D15" s="97"/>
      <c r="E15" s="97"/>
      <c r="F15" s="97"/>
      <c r="G15" s="97"/>
      <c r="H15" s="88"/>
      <c r="I15" s="1"/>
      <c r="J15" s="1"/>
      <c r="K15" s="1"/>
      <c r="L15" s="1"/>
      <c r="M15" s="1"/>
    </row>
    <row r="16" spans="1:13" ht="23.25" customHeight="1">
      <c r="A16" s="79">
        <v>1</v>
      </c>
      <c r="B16" s="18" t="s">
        <v>98</v>
      </c>
      <c r="C16" s="28" t="s">
        <v>92</v>
      </c>
      <c r="D16" s="28" t="s">
        <v>93</v>
      </c>
      <c r="E16" s="101">
        <f>350</f>
        <v>350</v>
      </c>
      <c r="F16" s="79" t="s">
        <v>52</v>
      </c>
      <c r="G16" s="79" t="s">
        <v>105</v>
      </c>
      <c r="H16" s="79"/>
      <c r="I16" s="1"/>
      <c r="J16" s="1"/>
      <c r="K16" s="1"/>
      <c r="L16" s="1"/>
      <c r="M16" s="1"/>
    </row>
    <row r="17" spans="1:13" ht="12" customHeight="1">
      <c r="A17" s="80"/>
      <c r="B17" s="11" t="s">
        <v>97</v>
      </c>
      <c r="C17" s="29" t="s">
        <v>94</v>
      </c>
      <c r="D17" s="29">
        <v>39</v>
      </c>
      <c r="E17" s="62"/>
      <c r="F17" s="62"/>
      <c r="G17" s="62"/>
      <c r="H17" s="80"/>
      <c r="I17" s="1"/>
      <c r="J17" s="1"/>
      <c r="K17" s="1"/>
      <c r="L17" s="1"/>
      <c r="M17" s="1"/>
    </row>
    <row r="18" spans="1:13" ht="25.5" customHeight="1">
      <c r="A18" s="15">
        <v>2</v>
      </c>
      <c r="B18" s="15" t="s">
        <v>95</v>
      </c>
      <c r="C18" s="15" t="s">
        <v>94</v>
      </c>
      <c r="D18" s="15">
        <v>39</v>
      </c>
      <c r="E18" s="62"/>
      <c r="F18" s="62"/>
      <c r="G18" s="62"/>
      <c r="H18" s="15"/>
      <c r="I18" s="1"/>
      <c r="J18" s="1"/>
      <c r="K18" s="1"/>
      <c r="L18" s="1"/>
      <c r="M18" s="1"/>
    </row>
    <row r="19" spans="1:13" ht="25.5" customHeight="1">
      <c r="A19" s="15">
        <v>3</v>
      </c>
      <c r="B19" s="15" t="s">
        <v>96</v>
      </c>
      <c r="C19" s="15" t="s">
        <v>94</v>
      </c>
      <c r="D19" s="15">
        <v>46</v>
      </c>
      <c r="E19" s="62"/>
      <c r="F19" s="62"/>
      <c r="G19" s="62"/>
      <c r="H19" s="15"/>
      <c r="I19" s="1"/>
      <c r="J19" s="1"/>
      <c r="K19" s="1"/>
      <c r="L19" s="1"/>
      <c r="M19" s="1"/>
    </row>
    <row r="20" spans="1:13" ht="25.5" customHeight="1">
      <c r="A20" s="15">
        <v>4</v>
      </c>
      <c r="B20" s="15" t="s">
        <v>103</v>
      </c>
      <c r="C20" s="15" t="s">
        <v>99</v>
      </c>
      <c r="D20" s="15">
        <v>290</v>
      </c>
      <c r="E20" s="80"/>
      <c r="F20" s="80"/>
      <c r="G20" s="62"/>
      <c r="H20" s="15"/>
      <c r="I20" s="1"/>
      <c r="J20" s="1"/>
      <c r="K20" s="1"/>
      <c r="L20" s="1"/>
      <c r="M20" s="1"/>
    </row>
    <row r="21" spans="1:13" ht="10.5" customHeight="1">
      <c r="A21" s="98">
        <v>5</v>
      </c>
      <c r="B21" s="28" t="s">
        <v>101</v>
      </c>
      <c r="C21" s="98" t="s">
        <v>100</v>
      </c>
      <c r="D21" s="37"/>
      <c r="E21" s="101">
        <f>100</f>
        <v>100</v>
      </c>
      <c r="F21" s="79" t="s">
        <v>71</v>
      </c>
      <c r="G21" s="62"/>
      <c r="H21" s="79"/>
      <c r="I21" s="1"/>
      <c r="J21" s="1"/>
      <c r="K21" s="1"/>
      <c r="L21" s="1"/>
      <c r="M21" s="1"/>
    </row>
    <row r="22" spans="1:13" ht="10.5" customHeight="1">
      <c r="A22" s="86"/>
      <c r="B22" s="36" t="s">
        <v>102</v>
      </c>
      <c r="C22" s="99"/>
      <c r="D22" s="36">
        <v>495</v>
      </c>
      <c r="E22" s="102"/>
      <c r="F22" s="62"/>
      <c r="G22" s="62"/>
      <c r="H22" s="62"/>
      <c r="I22" s="1"/>
      <c r="J22" s="1"/>
      <c r="K22" s="1"/>
      <c r="L22" s="1"/>
      <c r="M22" s="1"/>
    </row>
    <row r="23" spans="1:13" ht="12.75" customHeight="1">
      <c r="A23" s="89"/>
      <c r="B23" s="29" t="s">
        <v>104</v>
      </c>
      <c r="C23" s="100"/>
      <c r="D23" s="29">
        <v>110</v>
      </c>
      <c r="E23" s="103"/>
      <c r="F23" s="80"/>
      <c r="G23" s="80"/>
      <c r="H23" s="80"/>
      <c r="I23" s="1"/>
      <c r="J23" s="1"/>
      <c r="K23" s="1"/>
      <c r="L23" s="1"/>
      <c r="M23" s="1"/>
    </row>
    <row r="24" spans="1:13" ht="12.75">
      <c r="A24" s="81" t="s">
        <v>13</v>
      </c>
      <c r="B24" s="70"/>
      <c r="C24" s="38"/>
      <c r="D24" s="38"/>
      <c r="E24" s="39">
        <f>E16+E21</f>
        <v>450</v>
      </c>
      <c r="F24" s="14"/>
      <c r="G24" s="40"/>
      <c r="H24" s="29"/>
      <c r="I24" s="1"/>
      <c r="J24" s="1"/>
      <c r="K24" s="1"/>
      <c r="L24" s="1"/>
      <c r="M24" s="1"/>
    </row>
    <row r="25" spans="1:13" ht="12.75">
      <c r="A25" s="83" t="s">
        <v>106</v>
      </c>
      <c r="B25" s="84"/>
      <c r="C25" s="84"/>
      <c r="D25" s="84"/>
      <c r="E25" s="84"/>
      <c r="F25" s="84"/>
      <c r="G25" s="84"/>
      <c r="H25" s="85"/>
      <c r="I25" s="1"/>
      <c r="J25" s="1"/>
      <c r="K25" s="1"/>
      <c r="L25" s="1"/>
      <c r="M25" s="1"/>
    </row>
    <row r="26" spans="1:13" ht="4.5" customHeight="1">
      <c r="A26" s="86"/>
      <c r="B26" s="97"/>
      <c r="C26" s="97"/>
      <c r="D26" s="97"/>
      <c r="E26" s="97"/>
      <c r="F26" s="97"/>
      <c r="G26" s="97"/>
      <c r="H26" s="88"/>
      <c r="I26" s="1"/>
      <c r="J26" s="1"/>
      <c r="K26" s="1"/>
      <c r="L26" s="1"/>
      <c r="M26" s="1"/>
    </row>
    <row r="27" spans="1:13" ht="12.75" hidden="1">
      <c r="A27" s="89"/>
      <c r="B27" s="90"/>
      <c r="C27" s="90"/>
      <c r="D27" s="90"/>
      <c r="E27" s="90"/>
      <c r="F27" s="90"/>
      <c r="G27" s="90"/>
      <c r="H27" s="91"/>
      <c r="I27" s="1"/>
      <c r="J27" s="1"/>
      <c r="K27" s="1"/>
      <c r="L27" s="1"/>
      <c r="M27" s="1"/>
    </row>
    <row r="28" spans="1:13" ht="22.5" customHeight="1">
      <c r="A28" s="79">
        <v>1</v>
      </c>
      <c r="B28" s="18" t="s">
        <v>98</v>
      </c>
      <c r="C28" s="28" t="s">
        <v>92</v>
      </c>
      <c r="D28" s="28" t="s">
        <v>107</v>
      </c>
      <c r="E28" s="101">
        <v>13019</v>
      </c>
      <c r="F28" s="79" t="s">
        <v>52</v>
      </c>
      <c r="G28" s="79" t="s">
        <v>108</v>
      </c>
      <c r="H28" s="15"/>
      <c r="I28" s="1"/>
      <c r="J28" s="1"/>
      <c r="K28" s="1"/>
      <c r="L28" s="1"/>
      <c r="M28" s="1"/>
    </row>
    <row r="29" spans="1:13" ht="21" customHeight="1">
      <c r="A29" s="80"/>
      <c r="B29" s="11" t="s">
        <v>97</v>
      </c>
      <c r="C29" s="29" t="s">
        <v>94</v>
      </c>
      <c r="D29" s="29">
        <v>1116</v>
      </c>
      <c r="E29" s="103"/>
      <c r="F29" s="80"/>
      <c r="G29" s="80"/>
      <c r="H29" s="15"/>
      <c r="I29" s="1"/>
      <c r="J29" s="1"/>
      <c r="K29" s="1"/>
      <c r="L29" s="1"/>
      <c r="M29" s="1"/>
    </row>
    <row r="30" spans="1:13" ht="27.75" customHeight="1">
      <c r="A30" s="29"/>
      <c r="B30" s="15" t="s">
        <v>95</v>
      </c>
      <c r="C30" s="29" t="s">
        <v>94</v>
      </c>
      <c r="D30" s="29">
        <v>1116</v>
      </c>
      <c r="E30" s="41">
        <f>500</f>
        <v>500</v>
      </c>
      <c r="F30" s="15" t="s">
        <v>53</v>
      </c>
      <c r="G30" s="79" t="s">
        <v>105</v>
      </c>
      <c r="H30" s="15"/>
      <c r="I30" s="1"/>
      <c r="J30" s="1"/>
      <c r="K30" s="1"/>
      <c r="L30" s="1"/>
      <c r="M30" s="1"/>
    </row>
    <row r="31" spans="1:13" ht="25.5" customHeight="1">
      <c r="A31" s="29"/>
      <c r="B31" s="15" t="s">
        <v>96</v>
      </c>
      <c r="C31" s="29" t="s">
        <v>94</v>
      </c>
      <c r="D31" s="29">
        <v>1879</v>
      </c>
      <c r="E31" s="41">
        <f>500</f>
        <v>500</v>
      </c>
      <c r="F31" s="15" t="s">
        <v>53</v>
      </c>
      <c r="G31" s="62"/>
      <c r="H31" s="15"/>
      <c r="I31" s="1"/>
      <c r="J31" s="1"/>
      <c r="K31" s="1"/>
      <c r="L31" s="1"/>
      <c r="M31" s="1"/>
    </row>
    <row r="32" spans="1:13" ht="26.25" customHeight="1">
      <c r="A32" s="29"/>
      <c r="B32" s="15" t="s">
        <v>103</v>
      </c>
      <c r="C32" s="29" t="s">
        <v>99</v>
      </c>
      <c r="D32" s="29">
        <v>3937</v>
      </c>
      <c r="E32" s="41">
        <f>930.88</f>
        <v>930.88</v>
      </c>
      <c r="F32" s="15" t="s">
        <v>53</v>
      </c>
      <c r="G32" s="62"/>
      <c r="H32" s="15"/>
      <c r="I32" s="1"/>
      <c r="J32" s="1"/>
      <c r="K32" s="1"/>
      <c r="L32" s="1"/>
      <c r="M32" s="1"/>
    </row>
    <row r="33" spans="1:13" ht="10.5" customHeight="1">
      <c r="A33" s="98">
        <v>5</v>
      </c>
      <c r="B33" s="28" t="s">
        <v>101</v>
      </c>
      <c r="C33" s="98" t="s">
        <v>100</v>
      </c>
      <c r="D33" s="37"/>
      <c r="E33" s="101">
        <f>6048.6</f>
        <v>6048.6</v>
      </c>
      <c r="F33" s="79" t="s">
        <v>53</v>
      </c>
      <c r="G33" s="62"/>
      <c r="H33" s="79"/>
      <c r="I33" s="1"/>
      <c r="J33" s="1"/>
      <c r="K33" s="1"/>
      <c r="L33" s="1"/>
      <c r="M33" s="1"/>
    </row>
    <row r="34" spans="1:13" ht="12.75">
      <c r="A34" s="86"/>
      <c r="B34" s="36" t="s">
        <v>102</v>
      </c>
      <c r="C34" s="99"/>
      <c r="D34" s="36">
        <v>10148</v>
      </c>
      <c r="E34" s="102"/>
      <c r="F34" s="62"/>
      <c r="G34" s="62"/>
      <c r="H34" s="62"/>
      <c r="I34" s="1"/>
      <c r="J34" s="1"/>
      <c r="K34" s="1"/>
      <c r="L34" s="1"/>
      <c r="M34" s="1"/>
    </row>
    <row r="35" spans="1:13" ht="12.75">
      <c r="A35" s="89"/>
      <c r="B35" s="29" t="s">
        <v>104</v>
      </c>
      <c r="C35" s="100"/>
      <c r="D35" s="29">
        <v>250</v>
      </c>
      <c r="E35" s="103"/>
      <c r="F35" s="80"/>
      <c r="G35" s="62"/>
      <c r="H35" s="80"/>
      <c r="I35" s="1"/>
      <c r="J35" s="1"/>
      <c r="K35" s="1"/>
      <c r="L35" s="1"/>
      <c r="M35" s="1"/>
    </row>
    <row r="36" spans="1:13" ht="12.75">
      <c r="A36" s="15" t="s">
        <v>33</v>
      </c>
      <c r="B36" s="29" t="s">
        <v>104</v>
      </c>
      <c r="C36" s="15"/>
      <c r="D36" s="15"/>
      <c r="E36" s="41"/>
      <c r="F36" s="15"/>
      <c r="G36" s="62"/>
      <c r="H36" s="15"/>
      <c r="I36" s="1"/>
      <c r="J36" s="1"/>
      <c r="K36" s="1"/>
      <c r="L36" s="1"/>
      <c r="M36" s="1"/>
    </row>
    <row r="37" spans="1:13" ht="12.75">
      <c r="A37" s="95" t="s">
        <v>13</v>
      </c>
      <c r="B37" s="95"/>
      <c r="C37" s="34"/>
      <c r="D37" s="34"/>
      <c r="E37" s="39">
        <f>E33+E32+E31+E30+E28</f>
        <v>20998.48</v>
      </c>
      <c r="F37" s="34"/>
      <c r="G37" s="80"/>
      <c r="H37" s="15"/>
      <c r="I37" s="1"/>
      <c r="J37" s="1"/>
      <c r="K37" s="1"/>
      <c r="L37" s="1"/>
      <c r="M37" s="1"/>
    </row>
    <row r="38" spans="1:13" ht="15.75" customHeight="1" hidden="1">
      <c r="A38" s="93" t="s">
        <v>40</v>
      </c>
      <c r="B38" s="93"/>
      <c r="C38" s="15"/>
      <c r="D38" s="15"/>
      <c r="E38" s="41" t="e">
        <f>#REF!+#REF!+#REF!+#REF!+#REF!</f>
        <v>#REF!</v>
      </c>
      <c r="F38" s="15"/>
      <c r="G38" s="15"/>
      <c r="H38" s="15"/>
      <c r="I38" s="1"/>
      <c r="J38" s="1"/>
      <c r="K38" s="1"/>
      <c r="L38" s="1"/>
      <c r="M38" s="1"/>
    </row>
    <row r="39" spans="1:13" ht="15.75" customHeight="1">
      <c r="A39" s="95" t="s">
        <v>40</v>
      </c>
      <c r="B39" s="95"/>
      <c r="C39" s="34"/>
      <c r="D39" s="34"/>
      <c r="E39" s="39">
        <f>E37+E24</f>
        <v>21448.48</v>
      </c>
      <c r="F39" s="34"/>
      <c r="G39" s="15"/>
      <c r="H39" s="15"/>
      <c r="I39" s="1"/>
      <c r="J39" s="1"/>
      <c r="K39" s="1"/>
      <c r="L39" s="1"/>
      <c r="M39" s="1"/>
    </row>
    <row r="40" spans="1:13" ht="15.75" customHeight="1">
      <c r="A40" s="63" t="s">
        <v>44</v>
      </c>
      <c r="B40" s="93"/>
      <c r="C40" s="93"/>
      <c r="D40" s="93"/>
      <c r="E40" s="93"/>
      <c r="F40" s="93"/>
      <c r="G40" s="93"/>
      <c r="H40" s="93"/>
      <c r="I40" s="1"/>
      <c r="J40" s="1"/>
      <c r="K40" s="1"/>
      <c r="L40" s="1"/>
      <c r="M40" s="1"/>
    </row>
    <row r="41" spans="1:13" ht="3" customHeight="1">
      <c r="A41" s="93"/>
      <c r="B41" s="93"/>
      <c r="C41" s="93"/>
      <c r="D41" s="93"/>
      <c r="E41" s="93"/>
      <c r="F41" s="93"/>
      <c r="G41" s="93"/>
      <c r="H41" s="93"/>
      <c r="I41" s="1"/>
      <c r="J41" s="1"/>
      <c r="K41" s="1"/>
      <c r="L41" s="1"/>
      <c r="M41" s="1"/>
    </row>
    <row r="42" spans="1:13" ht="15.75" customHeight="1" hidden="1">
      <c r="A42" s="93"/>
      <c r="B42" s="93"/>
      <c r="C42" s="93"/>
      <c r="D42" s="93"/>
      <c r="E42" s="93"/>
      <c r="F42" s="93"/>
      <c r="G42" s="93"/>
      <c r="H42" s="93"/>
      <c r="I42" s="1"/>
      <c r="J42" s="1"/>
      <c r="K42" s="1"/>
      <c r="L42" s="1"/>
      <c r="M42" s="1"/>
    </row>
    <row r="43" spans="1:13" ht="36.75" customHeight="1">
      <c r="A43" s="15">
        <v>1</v>
      </c>
      <c r="B43" s="15" t="s">
        <v>109</v>
      </c>
      <c r="C43" s="15"/>
      <c r="D43" s="15"/>
      <c r="E43" s="41">
        <f>500</f>
        <v>500</v>
      </c>
      <c r="F43" s="15" t="s">
        <v>137</v>
      </c>
      <c r="G43" s="15" t="s">
        <v>117</v>
      </c>
      <c r="H43" s="15"/>
      <c r="I43" s="1"/>
      <c r="J43" s="1"/>
      <c r="K43" s="1"/>
      <c r="L43" s="1"/>
      <c r="M43" s="1"/>
    </row>
    <row r="44" spans="1:13" ht="39.75" customHeight="1">
      <c r="A44" s="15">
        <v>2</v>
      </c>
      <c r="B44" s="15" t="s">
        <v>110</v>
      </c>
      <c r="C44" s="15"/>
      <c r="D44" s="15"/>
      <c r="E44" s="41">
        <f>1804</f>
        <v>1804</v>
      </c>
      <c r="F44" s="15" t="s">
        <v>137</v>
      </c>
      <c r="G44" s="15" t="s">
        <v>117</v>
      </c>
      <c r="H44" s="15"/>
      <c r="I44" s="1"/>
      <c r="J44" s="1"/>
      <c r="K44" s="1"/>
      <c r="L44" s="1"/>
      <c r="M44" s="1"/>
    </row>
    <row r="45" spans="1:13" ht="15.75" customHeight="1">
      <c r="A45" s="15"/>
      <c r="B45" s="95" t="s">
        <v>13</v>
      </c>
      <c r="C45" s="95"/>
      <c r="D45" s="15"/>
      <c r="E45" s="39">
        <f>E44+E43</f>
        <v>2304</v>
      </c>
      <c r="F45" s="15"/>
      <c r="G45" s="15"/>
      <c r="H45" s="15"/>
      <c r="I45" s="1"/>
      <c r="J45" s="1"/>
      <c r="K45" s="1"/>
      <c r="L45" s="1"/>
      <c r="M45" s="1"/>
    </row>
    <row r="46" spans="1:13" ht="15.75" customHeight="1">
      <c r="A46" s="69" t="s">
        <v>111</v>
      </c>
      <c r="B46" s="104"/>
      <c r="C46" s="104"/>
      <c r="D46" s="104"/>
      <c r="E46" s="104"/>
      <c r="F46" s="104"/>
      <c r="G46" s="104"/>
      <c r="H46" s="70"/>
      <c r="I46" s="1"/>
      <c r="J46" s="1"/>
      <c r="K46" s="1"/>
      <c r="L46" s="1"/>
      <c r="M46" s="1"/>
    </row>
    <row r="47" spans="1:13" ht="39" customHeight="1">
      <c r="A47" s="15">
        <v>1</v>
      </c>
      <c r="B47" s="15" t="s">
        <v>112</v>
      </c>
      <c r="C47" s="15"/>
      <c r="D47" s="15"/>
      <c r="E47" s="41">
        <f>990</f>
        <v>990</v>
      </c>
      <c r="F47" s="15" t="s">
        <v>53</v>
      </c>
      <c r="G47" s="15" t="s">
        <v>117</v>
      </c>
      <c r="H47" s="15"/>
      <c r="I47" s="1"/>
      <c r="J47" s="1"/>
      <c r="K47" s="1"/>
      <c r="L47" s="1"/>
      <c r="M47" s="1"/>
    </row>
    <row r="48" spans="1:13" ht="37.5" customHeight="1">
      <c r="A48" s="15">
        <v>2</v>
      </c>
      <c r="B48" s="15" t="s">
        <v>113</v>
      </c>
      <c r="C48" s="15"/>
      <c r="D48" s="15"/>
      <c r="E48" s="41">
        <f>600</f>
        <v>600</v>
      </c>
      <c r="F48" s="15" t="s">
        <v>137</v>
      </c>
      <c r="G48" s="15" t="s">
        <v>117</v>
      </c>
      <c r="H48" s="15"/>
      <c r="I48" s="1"/>
      <c r="J48" s="1"/>
      <c r="K48" s="1"/>
      <c r="L48" s="1"/>
      <c r="M48" s="1"/>
    </row>
    <row r="49" spans="1:13" ht="36.75" customHeight="1">
      <c r="A49" s="15">
        <v>3</v>
      </c>
      <c r="B49" s="15" t="s">
        <v>114</v>
      </c>
      <c r="C49" s="15"/>
      <c r="D49" s="15"/>
      <c r="E49" s="41">
        <f>8350</f>
        <v>8350</v>
      </c>
      <c r="F49" s="15" t="s">
        <v>137</v>
      </c>
      <c r="G49" s="15" t="s">
        <v>117</v>
      </c>
      <c r="H49" s="15"/>
      <c r="I49" s="1"/>
      <c r="J49" s="1"/>
      <c r="K49" s="1"/>
      <c r="L49" s="1"/>
      <c r="M49" s="1"/>
    </row>
    <row r="50" spans="1:13" ht="50.25" customHeight="1">
      <c r="A50" s="15">
        <v>4</v>
      </c>
      <c r="B50" s="15" t="s">
        <v>115</v>
      </c>
      <c r="C50" s="15"/>
      <c r="D50" s="15"/>
      <c r="E50" s="41">
        <f>2335</f>
        <v>2335</v>
      </c>
      <c r="F50" s="15" t="s">
        <v>137</v>
      </c>
      <c r="G50" s="15" t="s">
        <v>117</v>
      </c>
      <c r="H50" s="15"/>
      <c r="I50" s="1"/>
      <c r="J50" s="1"/>
      <c r="K50" s="1"/>
      <c r="L50" s="1"/>
      <c r="M50" s="1"/>
    </row>
    <row r="51" spans="1:13" ht="38.25" customHeight="1">
      <c r="A51" s="15">
        <v>5</v>
      </c>
      <c r="B51" s="15" t="s">
        <v>116</v>
      </c>
      <c r="C51" s="15"/>
      <c r="D51" s="15"/>
      <c r="E51" s="41">
        <f>640</f>
        <v>640</v>
      </c>
      <c r="F51" s="15" t="s">
        <v>137</v>
      </c>
      <c r="G51" s="15" t="s">
        <v>117</v>
      </c>
      <c r="H51" s="15"/>
      <c r="I51" s="1"/>
      <c r="J51" s="1"/>
      <c r="K51" s="1"/>
      <c r="L51" s="1"/>
      <c r="M51" s="1"/>
    </row>
    <row r="52" spans="1:13" ht="15.75" customHeight="1">
      <c r="A52" s="15"/>
      <c r="B52" s="95" t="s">
        <v>13</v>
      </c>
      <c r="C52" s="95"/>
      <c r="D52" s="15"/>
      <c r="E52" s="39">
        <f>E51+E50+E49+E48+E47</f>
        <v>12915</v>
      </c>
      <c r="F52" s="15"/>
      <c r="G52" s="15"/>
      <c r="H52" s="15"/>
      <c r="I52" s="1"/>
      <c r="J52" s="1"/>
      <c r="K52" s="1"/>
      <c r="L52" s="1"/>
      <c r="M52" s="1"/>
    </row>
    <row r="53" spans="1:13" ht="15.75" customHeight="1">
      <c r="A53" s="15"/>
      <c r="B53" s="95" t="s">
        <v>40</v>
      </c>
      <c r="C53" s="95"/>
      <c r="D53" s="15"/>
      <c r="E53" s="39">
        <f>E52+E45</f>
        <v>15219</v>
      </c>
      <c r="F53" s="15"/>
      <c r="G53" s="15"/>
      <c r="H53" s="15"/>
      <c r="I53" s="1"/>
      <c r="J53" s="1"/>
      <c r="K53" s="1"/>
      <c r="L53" s="1"/>
      <c r="M53" s="1"/>
    </row>
    <row r="54" spans="1:13" ht="15.75" customHeight="1">
      <c r="A54" s="96" t="s">
        <v>118</v>
      </c>
      <c r="B54" s="84"/>
      <c r="C54" s="84"/>
      <c r="D54" s="84"/>
      <c r="E54" s="84"/>
      <c r="F54" s="84"/>
      <c r="G54" s="84"/>
      <c r="H54" s="84"/>
      <c r="I54" s="1"/>
      <c r="J54" s="1"/>
      <c r="K54" s="1"/>
      <c r="L54" s="1"/>
      <c r="M54" s="1"/>
    </row>
    <row r="55" spans="1:13" ht="16.5" customHeight="1">
      <c r="A55" s="65" t="s">
        <v>11</v>
      </c>
      <c r="B55" s="65"/>
      <c r="C55" s="65"/>
      <c r="D55" s="65"/>
      <c r="E55" s="65"/>
      <c r="F55" s="65"/>
      <c r="G55" s="65"/>
      <c r="H55" s="65"/>
      <c r="I55" s="1"/>
      <c r="J55" s="1"/>
      <c r="K55" s="1"/>
      <c r="L55" s="1"/>
      <c r="M55" s="1"/>
    </row>
    <row r="56" spans="1:13" ht="12.75" customHeight="1">
      <c r="A56" s="74" t="s">
        <v>4</v>
      </c>
      <c r="B56" s="74"/>
      <c r="C56" s="74"/>
      <c r="D56" s="74"/>
      <c r="E56" s="74"/>
      <c r="F56" s="74"/>
      <c r="G56" s="74"/>
      <c r="H56" s="74"/>
      <c r="I56" s="2"/>
      <c r="J56" s="2"/>
      <c r="K56" s="2"/>
      <c r="L56" s="2"/>
      <c r="M56" s="2"/>
    </row>
    <row r="57" spans="1:13" ht="64.5" customHeight="1">
      <c r="A57" s="14">
        <v>1</v>
      </c>
      <c r="B57" s="14" t="s">
        <v>56</v>
      </c>
      <c r="C57" s="14"/>
      <c r="D57" s="14"/>
      <c r="E57" s="41">
        <f>2725+5145+2150+2180+705+950</f>
        <v>13855</v>
      </c>
      <c r="F57" s="14" t="s">
        <v>54</v>
      </c>
      <c r="G57" s="14" t="s">
        <v>24</v>
      </c>
      <c r="H57" s="14" t="s">
        <v>27</v>
      </c>
      <c r="I57" s="1"/>
      <c r="J57" s="1"/>
      <c r="K57" s="1"/>
      <c r="L57" s="1"/>
      <c r="M57" s="1"/>
    </row>
    <row r="58" spans="1:13" ht="12.75">
      <c r="A58" s="42"/>
      <c r="B58" s="14" t="s">
        <v>13</v>
      </c>
      <c r="C58" s="14"/>
      <c r="D58" s="14"/>
      <c r="E58" s="41">
        <f>E57</f>
        <v>13855</v>
      </c>
      <c r="F58" s="41"/>
      <c r="G58" s="14"/>
      <c r="H58" s="14"/>
      <c r="I58" s="1"/>
      <c r="J58" s="1"/>
      <c r="K58" s="1"/>
      <c r="L58" s="1"/>
      <c r="M58" s="1"/>
    </row>
    <row r="59" spans="1:13" ht="12.75">
      <c r="A59" s="83" t="s">
        <v>10</v>
      </c>
      <c r="B59" s="106"/>
      <c r="C59" s="106"/>
      <c r="D59" s="106"/>
      <c r="E59" s="106"/>
      <c r="F59" s="106"/>
      <c r="G59" s="107"/>
      <c r="H59" s="43"/>
      <c r="I59" s="1"/>
      <c r="J59" s="1"/>
      <c r="K59" s="1"/>
      <c r="L59" s="1"/>
      <c r="M59" s="1"/>
    </row>
    <row r="60" spans="1:13" ht="38.25">
      <c r="A60" s="27">
        <v>1</v>
      </c>
      <c r="B60" s="27" t="s">
        <v>79</v>
      </c>
      <c r="C60" s="27" t="s">
        <v>9</v>
      </c>
      <c r="D60" s="27">
        <v>3</v>
      </c>
      <c r="E60" s="17">
        <f>300</f>
        <v>300</v>
      </c>
      <c r="F60" s="27" t="s">
        <v>54</v>
      </c>
      <c r="G60" s="27" t="s">
        <v>24</v>
      </c>
      <c r="H60" s="27" t="s">
        <v>25</v>
      </c>
      <c r="I60" s="1"/>
      <c r="J60" s="1"/>
      <c r="K60" s="1"/>
      <c r="L60" s="1"/>
      <c r="M60" s="1"/>
    </row>
    <row r="61" spans="1:13" ht="51">
      <c r="A61" s="14">
        <v>2</v>
      </c>
      <c r="B61" s="14" t="s">
        <v>80</v>
      </c>
      <c r="C61" s="14" t="s">
        <v>9</v>
      </c>
      <c r="D61" s="14">
        <v>3</v>
      </c>
      <c r="E61" s="41">
        <f>120+150+150</f>
        <v>420</v>
      </c>
      <c r="F61" s="14" t="s">
        <v>54</v>
      </c>
      <c r="G61" s="14" t="s">
        <v>24</v>
      </c>
      <c r="H61" s="14" t="s">
        <v>26</v>
      </c>
      <c r="I61" s="3"/>
      <c r="J61" s="6"/>
      <c r="K61" s="1"/>
      <c r="L61" s="1"/>
      <c r="M61" s="1"/>
    </row>
    <row r="62" spans="1:13" ht="12.75">
      <c r="A62" s="14"/>
      <c r="B62" s="14" t="s">
        <v>13</v>
      </c>
      <c r="C62" s="14"/>
      <c r="D62" s="14"/>
      <c r="E62" s="41">
        <f>E60+E61</f>
        <v>720</v>
      </c>
      <c r="F62" s="41"/>
      <c r="G62" s="14"/>
      <c r="H62" s="14"/>
      <c r="I62" s="3"/>
      <c r="J62" s="6"/>
      <c r="K62" s="1"/>
      <c r="L62" s="1"/>
      <c r="M62" s="1"/>
    </row>
    <row r="63" spans="1:13" ht="12.75">
      <c r="A63" s="81" t="s">
        <v>17</v>
      </c>
      <c r="B63" s="108"/>
      <c r="C63" s="108"/>
      <c r="D63" s="108"/>
      <c r="E63" s="108"/>
      <c r="F63" s="108"/>
      <c r="G63" s="108"/>
      <c r="H63" s="109"/>
      <c r="I63" s="3"/>
      <c r="J63" s="6"/>
      <c r="K63" s="1"/>
      <c r="L63" s="1"/>
      <c r="M63" s="1"/>
    </row>
    <row r="64" spans="1:13" ht="63.75">
      <c r="A64" s="14" t="s">
        <v>6</v>
      </c>
      <c r="B64" s="14" t="s">
        <v>63</v>
      </c>
      <c r="C64" s="14" t="s">
        <v>12</v>
      </c>
      <c r="D64" s="14">
        <f>65+65+72+100+120+100+10+30+60+30+30+80+80+50+90+10+50+558+30+32+136+70+110+100+10+10+70+80+180+10+10+400+184+240+140+160+36+18+62+90+64+32+32+54+54+24+24+266+72+164+124+66+40+84+54+296+20+68+96+150+380+42+21+21+56+28+28+76+38+38+172+86+86+72+36+36+120+60+60+96+22+104+72+200+280+140+140+80+60+55+50+240+52+52+50+50+14+131+145+140+30+30+260+182+90+90+50+15+15+450+90+90+100+120+280+130+100</f>
        <v>11313</v>
      </c>
      <c r="E64" s="41">
        <f>458+460+557+1098+566+923</f>
        <v>4062</v>
      </c>
      <c r="F64" s="14" t="s">
        <v>54</v>
      </c>
      <c r="G64" s="14" t="s">
        <v>24</v>
      </c>
      <c r="H64" s="14" t="s">
        <v>66</v>
      </c>
      <c r="I64" s="3"/>
      <c r="J64" s="6"/>
      <c r="K64" s="1"/>
      <c r="L64" s="1"/>
      <c r="M64" s="1"/>
    </row>
    <row r="65" spans="1:13" ht="63.75">
      <c r="A65" s="42" t="s">
        <v>7</v>
      </c>
      <c r="B65" s="14" t="s">
        <v>81</v>
      </c>
      <c r="C65" s="14"/>
      <c r="D65" s="14"/>
      <c r="E65" s="41">
        <f>280+100</f>
        <v>380</v>
      </c>
      <c r="F65" s="14" t="s">
        <v>54</v>
      </c>
      <c r="G65" s="14" t="s">
        <v>24</v>
      </c>
      <c r="H65" s="14" t="s">
        <v>25</v>
      </c>
      <c r="I65" s="3"/>
      <c r="J65" s="6"/>
      <c r="K65" s="1"/>
      <c r="L65" s="1"/>
      <c r="M65" s="1"/>
    </row>
    <row r="66" spans="1:13" ht="65.25" customHeight="1">
      <c r="A66" s="42">
        <v>3</v>
      </c>
      <c r="B66" s="14" t="s">
        <v>82</v>
      </c>
      <c r="C66" s="14"/>
      <c r="D66" s="14"/>
      <c r="E66" s="41">
        <v>500</v>
      </c>
      <c r="F66" s="14" t="s">
        <v>54</v>
      </c>
      <c r="G66" s="14" t="s">
        <v>24</v>
      </c>
      <c r="H66" s="14" t="s">
        <v>25</v>
      </c>
      <c r="I66" s="3"/>
      <c r="J66" s="6"/>
      <c r="K66" s="1"/>
      <c r="L66" s="1"/>
      <c r="M66" s="1"/>
    </row>
    <row r="67" spans="1:13" ht="12.75">
      <c r="A67" s="44"/>
      <c r="B67" s="42" t="s">
        <v>13</v>
      </c>
      <c r="C67" s="44"/>
      <c r="D67" s="44"/>
      <c r="E67" s="41">
        <f>E64+E65+E66</f>
        <v>4942</v>
      </c>
      <c r="F67" s="14"/>
      <c r="G67" s="14"/>
      <c r="H67" s="14"/>
      <c r="I67" s="1"/>
      <c r="J67" s="1"/>
      <c r="K67" s="1"/>
      <c r="L67" s="1"/>
      <c r="M67" s="1"/>
    </row>
    <row r="68" spans="1:13" ht="12.75" customHeight="1">
      <c r="A68" s="81" t="s">
        <v>14</v>
      </c>
      <c r="B68" s="59"/>
      <c r="C68" s="59"/>
      <c r="D68" s="82"/>
      <c r="E68" s="39">
        <f>E58+E62+E67</f>
        <v>19517</v>
      </c>
      <c r="F68" s="14"/>
      <c r="G68" s="14"/>
      <c r="H68" s="14"/>
      <c r="I68" s="1"/>
      <c r="J68" s="1"/>
      <c r="K68" s="1"/>
      <c r="L68" s="1"/>
      <c r="M68" s="1"/>
    </row>
    <row r="69" spans="1:13" ht="7.5" customHeight="1">
      <c r="A69" s="65" t="s">
        <v>15</v>
      </c>
      <c r="B69" s="87"/>
      <c r="C69" s="87"/>
      <c r="D69" s="87"/>
      <c r="E69" s="87"/>
      <c r="F69" s="87"/>
      <c r="G69" s="87"/>
      <c r="H69" s="87"/>
      <c r="I69" s="1"/>
      <c r="J69" s="1"/>
      <c r="K69" s="1"/>
      <c r="L69" s="1"/>
      <c r="M69" s="1"/>
    </row>
    <row r="70" spans="1:13" ht="3.75" customHeight="1" hidden="1">
      <c r="A70" s="87"/>
      <c r="B70" s="87"/>
      <c r="C70" s="87"/>
      <c r="D70" s="87"/>
      <c r="E70" s="87"/>
      <c r="F70" s="87"/>
      <c r="G70" s="87"/>
      <c r="H70" s="87"/>
      <c r="I70" s="1"/>
      <c r="J70" s="1"/>
      <c r="K70" s="1"/>
      <c r="L70" s="1"/>
      <c r="M70" s="1"/>
    </row>
    <row r="71" spans="1:13" ht="3.75" customHeight="1">
      <c r="A71" s="87"/>
      <c r="B71" s="87"/>
      <c r="C71" s="87"/>
      <c r="D71" s="87"/>
      <c r="E71" s="87"/>
      <c r="F71" s="87"/>
      <c r="G71" s="87"/>
      <c r="H71" s="87"/>
      <c r="I71" s="1"/>
      <c r="J71" s="1"/>
      <c r="K71" s="1"/>
      <c r="L71" s="1"/>
      <c r="M71" s="1"/>
    </row>
    <row r="72" spans="1:13" ht="12.75">
      <c r="A72" s="74" t="s">
        <v>4</v>
      </c>
      <c r="B72" s="105"/>
      <c r="C72" s="105"/>
      <c r="D72" s="105"/>
      <c r="E72" s="105"/>
      <c r="F72" s="105"/>
      <c r="G72" s="105"/>
      <c r="H72" s="105"/>
      <c r="I72" s="1"/>
      <c r="J72" s="1"/>
      <c r="K72" s="1"/>
      <c r="L72" s="1"/>
      <c r="M72" s="1"/>
    </row>
    <row r="73" spans="1:13" ht="38.25">
      <c r="A73" s="14" t="s">
        <v>6</v>
      </c>
      <c r="B73" s="14" t="s">
        <v>83</v>
      </c>
      <c r="C73" s="14"/>
      <c r="D73" s="14"/>
      <c r="E73" s="41">
        <f>948+320+374+239+762+169+355</f>
        <v>3167</v>
      </c>
      <c r="F73" s="14" t="s">
        <v>54</v>
      </c>
      <c r="G73" s="14" t="s">
        <v>24</v>
      </c>
      <c r="H73" s="14" t="s">
        <v>25</v>
      </c>
      <c r="I73" s="1"/>
      <c r="J73" s="1"/>
      <c r="K73" s="1"/>
      <c r="L73" s="1"/>
      <c r="M73" s="1"/>
    </row>
    <row r="74" spans="1:13" ht="12.75">
      <c r="A74" s="42"/>
      <c r="B74" s="14" t="s">
        <v>13</v>
      </c>
      <c r="C74" s="14"/>
      <c r="D74" s="14"/>
      <c r="E74" s="41">
        <f>E73</f>
        <v>3167</v>
      </c>
      <c r="F74" s="41"/>
      <c r="G74" s="14"/>
      <c r="H74" s="14"/>
      <c r="I74" s="1"/>
      <c r="J74" s="1"/>
      <c r="K74" s="1"/>
      <c r="L74" s="1"/>
      <c r="M74" s="1"/>
    </row>
    <row r="75" spans="1:13" ht="12.75">
      <c r="A75" s="63" t="s">
        <v>10</v>
      </c>
      <c r="B75" s="93"/>
      <c r="C75" s="93"/>
      <c r="D75" s="93"/>
      <c r="E75" s="93"/>
      <c r="F75" s="93"/>
      <c r="G75" s="93"/>
      <c r="H75" s="93"/>
      <c r="I75" s="1"/>
      <c r="J75" s="1"/>
      <c r="K75" s="1"/>
      <c r="L75" s="1"/>
      <c r="M75" s="1"/>
    </row>
    <row r="76" spans="1:13" ht="63.75">
      <c r="A76" s="14" t="s">
        <v>6</v>
      </c>
      <c r="B76" s="14" t="s">
        <v>16</v>
      </c>
      <c r="C76" s="14"/>
      <c r="D76" s="14"/>
      <c r="E76" s="41">
        <v>1737</v>
      </c>
      <c r="F76" s="14" t="s">
        <v>54</v>
      </c>
      <c r="G76" s="14" t="s">
        <v>24</v>
      </c>
      <c r="H76" s="14" t="s">
        <v>25</v>
      </c>
      <c r="I76" s="1"/>
      <c r="J76" s="1"/>
      <c r="K76" s="1"/>
      <c r="L76" s="1"/>
      <c r="M76" s="1"/>
    </row>
    <row r="77" spans="1:13" ht="12.75">
      <c r="A77" s="14"/>
      <c r="B77" s="14" t="s">
        <v>13</v>
      </c>
      <c r="C77" s="14"/>
      <c r="D77" s="14"/>
      <c r="E77" s="41">
        <f>E76</f>
        <v>1737</v>
      </c>
      <c r="F77" s="41"/>
      <c r="G77" s="14"/>
      <c r="H77" s="14"/>
      <c r="I77" s="1"/>
      <c r="J77" s="1"/>
      <c r="K77" s="1"/>
      <c r="L77" s="1"/>
      <c r="M77" s="1"/>
    </row>
    <row r="78" spans="1:13" ht="12.75">
      <c r="A78" s="63" t="s">
        <v>17</v>
      </c>
      <c r="B78" s="93"/>
      <c r="C78" s="93"/>
      <c r="D78" s="93"/>
      <c r="E78" s="93"/>
      <c r="F78" s="93"/>
      <c r="G78" s="93"/>
      <c r="H78" s="93"/>
      <c r="I78" s="1"/>
      <c r="J78" s="1"/>
      <c r="K78" s="1"/>
      <c r="L78" s="1"/>
      <c r="M78" s="1"/>
    </row>
    <row r="79" spans="1:13" ht="38.25">
      <c r="A79" s="14" t="s">
        <v>6</v>
      </c>
      <c r="B79" s="14" t="s">
        <v>18</v>
      </c>
      <c r="C79" s="14" t="s">
        <v>12</v>
      </c>
      <c r="D79" s="14">
        <f>50+43+15+15</f>
        <v>123</v>
      </c>
      <c r="E79" s="41">
        <f>120+52+14+51+16+32+140+100+255.6+40+24+390+50+69+40+160+117+150</f>
        <v>1820.6</v>
      </c>
      <c r="F79" s="14" t="s">
        <v>54</v>
      </c>
      <c r="G79" s="14" t="s">
        <v>24</v>
      </c>
      <c r="H79" s="14" t="s">
        <v>25</v>
      </c>
      <c r="I79" s="1"/>
      <c r="J79" s="1"/>
      <c r="K79" s="1"/>
      <c r="L79" s="1"/>
      <c r="M79" s="1"/>
    </row>
    <row r="80" spans="1:13" ht="38.25">
      <c r="A80" s="14" t="s">
        <v>7</v>
      </c>
      <c r="B80" s="14" t="s">
        <v>19</v>
      </c>
      <c r="C80" s="14"/>
      <c r="D80" s="14"/>
      <c r="E80" s="41">
        <f>64+38+27+34+10+132+42+36+60+13+43+42+32+22+87+63+61+67+39+88+53+35+24+12</f>
        <v>1124</v>
      </c>
      <c r="F80" s="14" t="s">
        <v>54</v>
      </c>
      <c r="G80" s="14" t="s">
        <v>24</v>
      </c>
      <c r="H80" s="14" t="s">
        <v>25</v>
      </c>
      <c r="I80" s="1"/>
      <c r="J80" s="1"/>
      <c r="K80" s="1"/>
      <c r="L80" s="1"/>
      <c r="M80" s="1"/>
    </row>
    <row r="81" spans="1:13" ht="12.75">
      <c r="A81" s="14"/>
      <c r="B81" s="14" t="s">
        <v>13</v>
      </c>
      <c r="C81" s="14"/>
      <c r="D81" s="14"/>
      <c r="E81" s="41">
        <f>E79+E80</f>
        <v>2944.6</v>
      </c>
      <c r="F81" s="14"/>
      <c r="G81" s="14"/>
      <c r="H81" s="14"/>
      <c r="I81" s="1"/>
      <c r="J81" s="1"/>
      <c r="K81" s="1"/>
      <c r="L81" s="1"/>
      <c r="M81" s="1"/>
    </row>
    <row r="82" spans="1:13" ht="63.75">
      <c r="A82" s="42" t="s">
        <v>8</v>
      </c>
      <c r="B82" s="14" t="s">
        <v>58</v>
      </c>
      <c r="C82" s="14"/>
      <c r="D82" s="14"/>
      <c r="E82" s="41">
        <f>230+100+91+35+50+44+78+10+50+10+10+10+230+100+10+30+55+10</f>
        <v>1153</v>
      </c>
      <c r="F82" s="14" t="s">
        <v>54</v>
      </c>
      <c r="G82" s="14" t="s">
        <v>24</v>
      </c>
      <c r="H82" s="14" t="s">
        <v>25</v>
      </c>
      <c r="I82" s="1"/>
      <c r="J82" s="1"/>
      <c r="K82" s="1"/>
      <c r="L82" s="1"/>
      <c r="M82" s="1"/>
    </row>
    <row r="83" spans="1:13" ht="12.75">
      <c r="A83" s="44"/>
      <c r="B83" s="42" t="s">
        <v>13</v>
      </c>
      <c r="C83" s="44"/>
      <c r="D83" s="44"/>
      <c r="E83" s="41">
        <f>E82</f>
        <v>1153</v>
      </c>
      <c r="F83" s="14"/>
      <c r="G83" s="14"/>
      <c r="H83" s="14"/>
      <c r="I83" s="1"/>
      <c r="J83" s="1"/>
      <c r="K83" s="1"/>
      <c r="L83" s="1"/>
      <c r="M83" s="1"/>
    </row>
    <row r="84" spans="1:13" ht="12.75">
      <c r="A84" s="63" t="s">
        <v>23</v>
      </c>
      <c r="B84" s="93"/>
      <c r="C84" s="93"/>
      <c r="D84" s="93"/>
      <c r="E84" s="39">
        <f>E74+E77+E81+E83</f>
        <v>9001.6</v>
      </c>
      <c r="F84" s="14"/>
      <c r="G84" s="14"/>
      <c r="H84" s="14"/>
      <c r="I84" s="1"/>
      <c r="J84" s="1"/>
      <c r="K84" s="1"/>
      <c r="L84" s="1"/>
      <c r="M84" s="1"/>
    </row>
    <row r="85" spans="1:13" ht="10.5" customHeight="1">
      <c r="A85" s="65" t="s">
        <v>28</v>
      </c>
      <c r="B85" s="66"/>
      <c r="C85" s="66"/>
      <c r="D85" s="66"/>
      <c r="E85" s="66"/>
      <c r="F85" s="66"/>
      <c r="G85" s="66"/>
      <c r="H85" s="66"/>
      <c r="I85" s="1"/>
      <c r="J85" s="1"/>
      <c r="K85" s="1"/>
      <c r="L85" s="1"/>
      <c r="M85" s="1"/>
    </row>
    <row r="86" spans="1:13" ht="1.5" customHeight="1">
      <c r="A86" s="72"/>
      <c r="B86" s="72"/>
      <c r="C86" s="72"/>
      <c r="D86" s="72"/>
      <c r="E86" s="72"/>
      <c r="F86" s="72"/>
      <c r="G86" s="72"/>
      <c r="H86" s="72"/>
      <c r="I86" s="1"/>
      <c r="J86" s="1"/>
      <c r="K86" s="1"/>
      <c r="L86" s="1"/>
      <c r="M86" s="1"/>
    </row>
    <row r="87" spans="1:13" ht="12.75" hidden="1">
      <c r="A87" s="67"/>
      <c r="B87" s="67"/>
      <c r="C87" s="67"/>
      <c r="D87" s="67"/>
      <c r="E87" s="67"/>
      <c r="F87" s="67"/>
      <c r="G87" s="67"/>
      <c r="H87" s="67"/>
      <c r="I87" s="1"/>
      <c r="J87" s="1"/>
      <c r="K87" s="1"/>
      <c r="L87" s="1"/>
      <c r="M87" s="1"/>
    </row>
    <row r="88" spans="1:13" ht="12.75" hidden="1">
      <c r="A88" s="95" t="s">
        <v>4</v>
      </c>
      <c r="B88" s="68"/>
      <c r="C88" s="68"/>
      <c r="D88" s="68"/>
      <c r="E88" s="68"/>
      <c r="F88" s="68"/>
      <c r="G88" s="68"/>
      <c r="H88" s="68"/>
      <c r="I88" s="1"/>
      <c r="J88" s="1"/>
      <c r="K88" s="1"/>
      <c r="L88" s="1"/>
      <c r="M88" s="1"/>
    </row>
    <row r="89" spans="1:13" ht="25.5">
      <c r="A89" s="77" t="s">
        <v>6</v>
      </c>
      <c r="B89" s="26" t="s">
        <v>76</v>
      </c>
      <c r="C89" s="77" t="s">
        <v>57</v>
      </c>
      <c r="D89" s="26">
        <v>9</v>
      </c>
      <c r="E89" s="16">
        <f>120+80+80+350+80+60+100+40</f>
        <v>910</v>
      </c>
      <c r="F89" s="77" t="s">
        <v>54</v>
      </c>
      <c r="G89" s="77" t="s">
        <v>24</v>
      </c>
      <c r="H89" s="79" t="s">
        <v>59</v>
      </c>
      <c r="I89" s="1"/>
      <c r="J89" s="1"/>
      <c r="K89" s="1"/>
      <c r="L89" s="1"/>
      <c r="M89" s="1"/>
    </row>
    <row r="90" spans="1:13" ht="60.75" customHeight="1">
      <c r="A90" s="80"/>
      <c r="B90" s="27" t="s">
        <v>77</v>
      </c>
      <c r="C90" s="80"/>
      <c r="D90" s="27">
        <v>9</v>
      </c>
      <c r="E90" s="17">
        <v>910</v>
      </c>
      <c r="F90" s="80"/>
      <c r="G90" s="80"/>
      <c r="H90" s="80"/>
      <c r="I90" s="1"/>
      <c r="J90" s="1"/>
      <c r="K90" s="1"/>
      <c r="L90" s="1"/>
      <c r="M90" s="1"/>
    </row>
    <row r="91" spans="1:13" ht="38.25">
      <c r="A91" s="14" t="s">
        <v>7</v>
      </c>
      <c r="B91" s="14" t="s">
        <v>78</v>
      </c>
      <c r="C91" s="14"/>
      <c r="D91" s="14"/>
      <c r="E91" s="41">
        <v>20530</v>
      </c>
      <c r="F91" s="14" t="s">
        <v>54</v>
      </c>
      <c r="G91" s="14" t="s">
        <v>24</v>
      </c>
      <c r="H91" s="14" t="s">
        <v>25</v>
      </c>
      <c r="I91" s="1"/>
      <c r="J91" s="1"/>
      <c r="K91" s="1"/>
      <c r="L91" s="1"/>
      <c r="M91" s="1"/>
    </row>
    <row r="92" spans="1:13" ht="12.75">
      <c r="A92" s="42"/>
      <c r="B92" s="14" t="s">
        <v>13</v>
      </c>
      <c r="C92" s="14"/>
      <c r="D92" s="14"/>
      <c r="E92" s="41">
        <f>E89+E91</f>
        <v>21440</v>
      </c>
      <c r="F92" s="41"/>
      <c r="G92" s="14"/>
      <c r="H92" s="14"/>
      <c r="I92" s="1"/>
      <c r="J92" s="1"/>
      <c r="K92" s="1"/>
      <c r="L92" s="1"/>
      <c r="M92" s="1"/>
    </row>
    <row r="93" spans="1:13" ht="12.75">
      <c r="A93" s="63" t="s">
        <v>10</v>
      </c>
      <c r="B93" s="93"/>
      <c r="C93" s="93"/>
      <c r="D93" s="93"/>
      <c r="E93" s="93"/>
      <c r="F93" s="93"/>
      <c r="G93" s="93"/>
      <c r="H93" s="93"/>
      <c r="I93" s="1"/>
      <c r="J93" s="1"/>
      <c r="K93" s="1"/>
      <c r="L93" s="1"/>
      <c r="M93" s="1"/>
    </row>
    <row r="94" spans="1:13" ht="38.25">
      <c r="A94" s="14" t="s">
        <v>6</v>
      </c>
      <c r="B94" s="14" t="s">
        <v>62</v>
      </c>
      <c r="C94" s="14"/>
      <c r="D94" s="14"/>
      <c r="E94" s="41">
        <f>460</f>
        <v>460</v>
      </c>
      <c r="F94" s="14" t="s">
        <v>54</v>
      </c>
      <c r="G94" s="14" t="s">
        <v>24</v>
      </c>
      <c r="H94" s="14" t="s">
        <v>25</v>
      </c>
      <c r="I94" s="1"/>
      <c r="J94" s="1"/>
      <c r="K94" s="1"/>
      <c r="L94" s="1"/>
      <c r="M94" s="1"/>
    </row>
    <row r="95" spans="1:13" ht="12.75">
      <c r="A95" s="81" t="s">
        <v>13</v>
      </c>
      <c r="B95" s="82"/>
      <c r="C95" s="14"/>
      <c r="D95" s="14"/>
      <c r="E95" s="41">
        <f>E94</f>
        <v>460</v>
      </c>
      <c r="F95" s="14"/>
      <c r="G95" s="14"/>
      <c r="H95" s="14"/>
      <c r="I95" s="1"/>
      <c r="J95" s="1"/>
      <c r="K95" s="1"/>
      <c r="L95" s="1"/>
      <c r="M95" s="1"/>
    </row>
    <row r="96" spans="1:13" ht="12.75">
      <c r="A96" s="81" t="s">
        <v>29</v>
      </c>
      <c r="B96" s="59"/>
      <c r="C96" s="59"/>
      <c r="D96" s="82"/>
      <c r="E96" s="39">
        <f>E92+E95</f>
        <v>21900</v>
      </c>
      <c r="F96" s="14"/>
      <c r="G96" s="14"/>
      <c r="H96" s="14"/>
      <c r="I96" s="1"/>
      <c r="J96" s="1"/>
      <c r="K96" s="1"/>
      <c r="L96" s="1"/>
      <c r="M96" s="1"/>
    </row>
    <row r="97" spans="1:13" ht="30" customHeight="1">
      <c r="A97" s="38"/>
      <c r="B97" s="14" t="s">
        <v>124</v>
      </c>
      <c r="C97" s="14" t="s">
        <v>39</v>
      </c>
      <c r="D97" s="14">
        <v>5540</v>
      </c>
      <c r="E97" s="41">
        <v>43212</v>
      </c>
      <c r="F97" s="14" t="s">
        <v>123</v>
      </c>
      <c r="G97" s="14"/>
      <c r="H97" s="14"/>
      <c r="I97" s="1"/>
      <c r="J97" s="1"/>
      <c r="K97" s="1"/>
      <c r="L97" s="1"/>
      <c r="M97" s="1"/>
    </row>
    <row r="98" spans="1:13" ht="12.75">
      <c r="A98" s="59" t="s">
        <v>45</v>
      </c>
      <c r="B98" s="59"/>
      <c r="C98" s="25"/>
      <c r="D98" s="25"/>
      <c r="E98" s="45">
        <f>E68+E84+E96+E97</f>
        <v>93630.6</v>
      </c>
      <c r="F98" s="46"/>
      <c r="G98" s="46"/>
      <c r="H98" s="46"/>
      <c r="I98" s="1"/>
      <c r="J98" s="1"/>
      <c r="K98" s="1"/>
      <c r="L98" s="1"/>
      <c r="M98" s="1"/>
    </row>
    <row r="99" spans="1:13" ht="15.75" customHeight="1">
      <c r="A99" s="63" t="s">
        <v>119</v>
      </c>
      <c r="B99" s="64"/>
      <c r="C99" s="64"/>
      <c r="D99" s="64"/>
      <c r="E99" s="64"/>
      <c r="F99" s="64"/>
      <c r="G99" s="64"/>
      <c r="H99" s="64"/>
      <c r="I99" s="1"/>
      <c r="J99" s="1"/>
      <c r="K99" s="1"/>
      <c r="L99" s="1"/>
      <c r="M99" s="1"/>
    </row>
    <row r="100" spans="1:13" ht="15.75" customHeight="1" hidden="1">
      <c r="A100" s="64"/>
      <c r="B100" s="64"/>
      <c r="C100" s="64"/>
      <c r="D100" s="64"/>
      <c r="E100" s="64"/>
      <c r="F100" s="64"/>
      <c r="G100" s="64"/>
      <c r="H100" s="64"/>
      <c r="I100" s="1"/>
      <c r="J100" s="1"/>
      <c r="K100" s="1"/>
      <c r="L100" s="1"/>
      <c r="M100" s="1"/>
    </row>
    <row r="101" spans="1:13" ht="12.75">
      <c r="A101" s="63" t="s">
        <v>34</v>
      </c>
      <c r="B101" s="63"/>
      <c r="C101" s="63"/>
      <c r="D101" s="63"/>
      <c r="E101" s="63"/>
      <c r="F101" s="63"/>
      <c r="G101" s="63"/>
      <c r="H101" s="63"/>
      <c r="I101" s="1"/>
      <c r="J101" s="1"/>
      <c r="K101" s="1"/>
      <c r="L101" s="1"/>
      <c r="M101" s="1"/>
    </row>
    <row r="102" spans="1:13" ht="25.5">
      <c r="A102" s="14" t="s">
        <v>6</v>
      </c>
      <c r="B102" s="14" t="s">
        <v>84</v>
      </c>
      <c r="C102" s="14"/>
      <c r="D102" s="14"/>
      <c r="E102" s="41">
        <f>1897*1.18</f>
        <v>2238.46</v>
      </c>
      <c r="F102" s="14" t="s">
        <v>54</v>
      </c>
      <c r="G102" s="14" t="s">
        <v>42</v>
      </c>
      <c r="H102" s="14"/>
      <c r="I102" s="1"/>
      <c r="J102" s="1"/>
      <c r="K102" s="1"/>
      <c r="L102" s="1"/>
      <c r="M102" s="1"/>
    </row>
    <row r="103" spans="1:13" ht="14.25" customHeight="1">
      <c r="A103" s="60" t="s">
        <v>13</v>
      </c>
      <c r="B103" s="61"/>
      <c r="C103" s="14"/>
      <c r="D103" s="14"/>
      <c r="E103" s="41">
        <f>E102</f>
        <v>2238.46</v>
      </c>
      <c r="F103" s="14"/>
      <c r="G103" s="14"/>
      <c r="H103" s="14"/>
      <c r="I103" s="1"/>
      <c r="J103" s="1"/>
      <c r="K103" s="1"/>
      <c r="L103" s="1"/>
      <c r="M103" s="1"/>
    </row>
    <row r="104" spans="1:13" ht="102">
      <c r="A104" s="14" t="s">
        <v>6</v>
      </c>
      <c r="B104" s="14" t="s">
        <v>60</v>
      </c>
      <c r="C104" s="14"/>
      <c r="D104" s="14"/>
      <c r="E104" s="41">
        <f>(408+1640)*1.18</f>
        <v>2416.64</v>
      </c>
      <c r="F104" s="14" t="s">
        <v>54</v>
      </c>
      <c r="G104" s="14" t="s">
        <v>42</v>
      </c>
      <c r="H104" s="14"/>
      <c r="I104" s="1"/>
      <c r="J104" s="1"/>
      <c r="K104" s="1"/>
      <c r="L104" s="1"/>
      <c r="M104" s="1"/>
    </row>
    <row r="105" spans="1:13" ht="25.5">
      <c r="A105" s="14" t="s">
        <v>7</v>
      </c>
      <c r="B105" s="14" t="s">
        <v>61</v>
      </c>
      <c r="C105" s="14"/>
      <c r="D105" s="14"/>
      <c r="E105" s="41">
        <f>(4804+7500+9912+2224+362)*1.18</f>
        <v>29266.359999999997</v>
      </c>
      <c r="F105" s="14" t="s">
        <v>54</v>
      </c>
      <c r="G105" s="14" t="s">
        <v>42</v>
      </c>
      <c r="H105" s="14"/>
      <c r="I105" s="1"/>
      <c r="J105" s="1"/>
      <c r="K105" s="1"/>
      <c r="L105" s="1"/>
      <c r="M105" s="1"/>
    </row>
    <row r="106" spans="1:13" ht="12.75">
      <c r="A106" s="60" t="s">
        <v>13</v>
      </c>
      <c r="B106" s="61"/>
      <c r="C106" s="14"/>
      <c r="D106" s="14"/>
      <c r="E106" s="41">
        <f>E104+E105</f>
        <v>31682.999999999996</v>
      </c>
      <c r="F106" s="14"/>
      <c r="G106" s="14"/>
      <c r="H106" s="14"/>
      <c r="I106" s="1"/>
      <c r="J106" s="1"/>
      <c r="K106" s="1"/>
      <c r="L106" s="1"/>
      <c r="M106" s="1"/>
    </row>
    <row r="107" spans="1:13" ht="12.75">
      <c r="A107" s="81" t="s">
        <v>35</v>
      </c>
      <c r="B107" s="59"/>
      <c r="C107" s="59"/>
      <c r="D107" s="59"/>
      <c r="E107" s="59"/>
      <c r="F107" s="59"/>
      <c r="G107" s="59"/>
      <c r="H107" s="82"/>
      <c r="I107" s="1"/>
      <c r="J107" s="1"/>
      <c r="K107" s="1"/>
      <c r="L107" s="1"/>
      <c r="M107" s="1"/>
    </row>
    <row r="108" spans="1:13" ht="25.5">
      <c r="A108" s="14" t="s">
        <v>36</v>
      </c>
      <c r="B108" s="14" t="s">
        <v>37</v>
      </c>
      <c r="C108" s="14"/>
      <c r="D108" s="14"/>
      <c r="E108" s="41">
        <f>(140)*1.18</f>
        <v>165.2</v>
      </c>
      <c r="F108" s="14" t="s">
        <v>54</v>
      </c>
      <c r="G108" s="14" t="s">
        <v>42</v>
      </c>
      <c r="H108" s="14"/>
      <c r="I108" s="1"/>
      <c r="J108" s="1"/>
      <c r="K108" s="1"/>
      <c r="L108" s="1"/>
      <c r="M108" s="1"/>
    </row>
    <row r="109" spans="1:13" ht="12.75">
      <c r="A109" s="60" t="s">
        <v>13</v>
      </c>
      <c r="B109" s="61"/>
      <c r="C109" s="14"/>
      <c r="D109" s="14"/>
      <c r="E109" s="41">
        <f>E108</f>
        <v>165.2</v>
      </c>
      <c r="F109" s="14"/>
      <c r="G109" s="14"/>
      <c r="H109" s="14"/>
      <c r="I109" s="1"/>
      <c r="J109" s="1"/>
      <c r="K109" s="1"/>
      <c r="L109" s="1"/>
      <c r="M109" s="1"/>
    </row>
    <row r="110" spans="1:13" ht="18.75" customHeight="1">
      <c r="A110" s="81" t="s">
        <v>85</v>
      </c>
      <c r="B110" s="59"/>
      <c r="C110" s="59"/>
      <c r="D110" s="59"/>
      <c r="E110" s="59"/>
      <c r="F110" s="59"/>
      <c r="G110" s="59"/>
      <c r="H110" s="82"/>
      <c r="I110" s="1"/>
      <c r="J110" s="1"/>
      <c r="K110" s="1"/>
      <c r="L110" s="1"/>
      <c r="M110" s="1"/>
    </row>
    <row r="111" spans="1:13" ht="25.5">
      <c r="A111" s="14">
        <v>1</v>
      </c>
      <c r="B111" s="14" t="s">
        <v>38</v>
      </c>
      <c r="C111" s="14"/>
      <c r="D111" s="14"/>
      <c r="E111" s="41">
        <f>1320*1.18</f>
        <v>1557.6</v>
      </c>
      <c r="F111" s="14" t="s">
        <v>54</v>
      </c>
      <c r="G111" s="14" t="s">
        <v>42</v>
      </c>
      <c r="H111" s="14"/>
      <c r="I111" s="1"/>
      <c r="J111" s="1"/>
      <c r="K111" s="1"/>
      <c r="L111" s="1"/>
      <c r="M111" s="1"/>
    </row>
    <row r="112" spans="1:13" ht="12.75">
      <c r="A112" s="60" t="s">
        <v>13</v>
      </c>
      <c r="B112" s="61"/>
      <c r="C112" s="14"/>
      <c r="D112" s="14"/>
      <c r="E112" s="41">
        <f>E111</f>
        <v>1557.6</v>
      </c>
      <c r="F112" s="14"/>
      <c r="G112" s="77"/>
      <c r="H112" s="14"/>
      <c r="I112" s="1"/>
      <c r="J112" s="1"/>
      <c r="K112" s="1"/>
      <c r="L112" s="1"/>
      <c r="M112" s="1"/>
    </row>
    <row r="113" spans="1:13" ht="12.75">
      <c r="A113" s="81" t="s">
        <v>40</v>
      </c>
      <c r="B113" s="82"/>
      <c r="C113" s="14"/>
      <c r="D113" s="14"/>
      <c r="E113" s="39">
        <f>E103+E106+E109+E112</f>
        <v>35644.259999999995</v>
      </c>
      <c r="F113" s="14"/>
      <c r="G113" s="78"/>
      <c r="H113" s="14"/>
      <c r="I113" s="1"/>
      <c r="J113" s="1"/>
      <c r="K113" s="1"/>
      <c r="L113" s="1"/>
      <c r="M113" s="1"/>
    </row>
    <row r="114" spans="1:13" ht="18" customHeight="1">
      <c r="A114" s="83" t="s">
        <v>20</v>
      </c>
      <c r="B114" s="84"/>
      <c r="C114" s="84"/>
      <c r="D114" s="84"/>
      <c r="E114" s="84"/>
      <c r="F114" s="84"/>
      <c r="G114" s="84"/>
      <c r="H114" s="85"/>
      <c r="I114" s="1"/>
      <c r="J114" s="1"/>
      <c r="K114" s="1"/>
      <c r="L114" s="1"/>
      <c r="M114" s="1"/>
    </row>
    <row r="115" spans="1:13" ht="15.75" customHeight="1" hidden="1">
      <c r="A115" s="86"/>
      <c r="B115" s="87"/>
      <c r="C115" s="87"/>
      <c r="D115" s="87"/>
      <c r="E115" s="87"/>
      <c r="F115" s="87"/>
      <c r="G115" s="87"/>
      <c r="H115" s="88"/>
      <c r="I115" s="1"/>
      <c r="J115" s="1"/>
      <c r="K115" s="1"/>
      <c r="L115" s="1"/>
      <c r="M115" s="1"/>
    </row>
    <row r="116" spans="1:13" ht="12.75" hidden="1">
      <c r="A116" s="89"/>
      <c r="B116" s="90"/>
      <c r="C116" s="90"/>
      <c r="D116" s="90"/>
      <c r="E116" s="90"/>
      <c r="F116" s="90"/>
      <c r="G116" s="90"/>
      <c r="H116" s="91"/>
      <c r="I116" s="1"/>
      <c r="J116" s="1"/>
      <c r="K116" s="1"/>
      <c r="L116" s="1"/>
      <c r="M116" s="1"/>
    </row>
    <row r="117" spans="1:13" ht="12.75">
      <c r="A117" s="77">
        <v>1</v>
      </c>
      <c r="B117" s="77" t="s">
        <v>30</v>
      </c>
      <c r="C117" s="77"/>
      <c r="D117" s="79"/>
      <c r="E117" s="101">
        <f>200+200+60+100+150+50</f>
        <v>760</v>
      </c>
      <c r="F117" s="92" t="s">
        <v>53</v>
      </c>
      <c r="G117" s="77" t="s">
        <v>121</v>
      </c>
      <c r="H117" s="77" t="s">
        <v>31</v>
      </c>
      <c r="I117" s="1"/>
      <c r="J117" s="1"/>
      <c r="K117" s="1"/>
      <c r="L117" s="1"/>
      <c r="M117" s="1"/>
    </row>
    <row r="118" spans="1:13" ht="12.75">
      <c r="A118" s="94"/>
      <c r="B118" s="94"/>
      <c r="C118" s="94"/>
      <c r="D118" s="62"/>
      <c r="E118" s="102"/>
      <c r="F118" s="92"/>
      <c r="G118" s="94"/>
      <c r="H118" s="94"/>
      <c r="I118" s="1"/>
      <c r="J118" s="1"/>
      <c r="K118" s="1"/>
      <c r="L118" s="1"/>
      <c r="M118" s="1"/>
    </row>
    <row r="119" spans="1:13" ht="12.75">
      <c r="A119" s="94"/>
      <c r="B119" s="94"/>
      <c r="C119" s="94"/>
      <c r="D119" s="62"/>
      <c r="E119" s="102"/>
      <c r="F119" s="92"/>
      <c r="G119" s="94"/>
      <c r="H119" s="94"/>
      <c r="I119" s="1"/>
      <c r="J119" s="1"/>
      <c r="K119" s="1"/>
      <c r="L119" s="1"/>
      <c r="M119" s="1"/>
    </row>
    <row r="120" spans="1:13" ht="12.75">
      <c r="A120" s="94"/>
      <c r="B120" s="94"/>
      <c r="C120" s="94"/>
      <c r="D120" s="62"/>
      <c r="E120" s="102"/>
      <c r="F120" s="92"/>
      <c r="G120" s="94"/>
      <c r="H120" s="94"/>
      <c r="I120" s="1"/>
      <c r="J120" s="1"/>
      <c r="K120" s="1"/>
      <c r="L120" s="1"/>
      <c r="M120" s="1"/>
    </row>
    <row r="121" spans="1:13" ht="24.75" customHeight="1">
      <c r="A121" s="78"/>
      <c r="B121" s="78"/>
      <c r="C121" s="78"/>
      <c r="D121" s="80"/>
      <c r="E121" s="103"/>
      <c r="F121" s="92"/>
      <c r="G121" s="78"/>
      <c r="H121" s="78"/>
      <c r="I121" s="1"/>
      <c r="J121" s="1"/>
      <c r="K121" s="1"/>
      <c r="L121" s="1"/>
      <c r="M121" s="1"/>
    </row>
    <row r="122" spans="1:13" ht="12.75">
      <c r="A122" s="81" t="s">
        <v>40</v>
      </c>
      <c r="B122" s="82"/>
      <c r="C122" s="14"/>
      <c r="D122" s="14"/>
      <c r="E122" s="39">
        <f>E117</f>
        <v>760</v>
      </c>
      <c r="F122" s="14"/>
      <c r="G122" s="14"/>
      <c r="H122" s="14"/>
      <c r="I122" s="1"/>
      <c r="J122" s="1"/>
      <c r="K122" s="1"/>
      <c r="L122" s="1"/>
      <c r="M122" s="1"/>
    </row>
    <row r="123" spans="1:13" ht="12.75">
      <c r="A123" s="57" t="s">
        <v>68</v>
      </c>
      <c r="B123" s="97"/>
      <c r="C123" s="97"/>
      <c r="D123" s="97"/>
      <c r="E123" s="97"/>
      <c r="F123" s="97"/>
      <c r="G123" s="97"/>
      <c r="H123" s="88"/>
      <c r="I123" s="1"/>
      <c r="J123" s="1"/>
      <c r="K123" s="1"/>
      <c r="L123" s="1"/>
      <c r="M123" s="1"/>
    </row>
    <row r="124" spans="1:13" ht="12.75" customHeight="1">
      <c r="A124" s="86"/>
      <c r="B124" s="87"/>
      <c r="C124" s="87"/>
      <c r="D124" s="87"/>
      <c r="E124" s="87"/>
      <c r="F124" s="87"/>
      <c r="G124" s="87"/>
      <c r="H124" s="88"/>
      <c r="I124" s="1"/>
      <c r="J124" s="1"/>
      <c r="K124" s="1"/>
      <c r="L124" s="1"/>
      <c r="M124" s="1"/>
    </row>
    <row r="125" spans="1:13" ht="12" customHeight="1" hidden="1">
      <c r="A125" s="89"/>
      <c r="B125" s="90"/>
      <c r="C125" s="90"/>
      <c r="D125" s="90"/>
      <c r="E125" s="90"/>
      <c r="F125" s="90"/>
      <c r="G125" s="90"/>
      <c r="H125" s="91"/>
      <c r="I125" s="1"/>
      <c r="J125" s="1"/>
      <c r="K125" s="1"/>
      <c r="L125" s="1"/>
      <c r="M125" s="1"/>
    </row>
    <row r="126" spans="1:13" ht="12.75">
      <c r="A126" s="92">
        <v>1</v>
      </c>
      <c r="B126" s="92" t="s">
        <v>125</v>
      </c>
      <c r="C126" s="92"/>
      <c r="D126" s="58"/>
      <c r="E126" s="58">
        <v>1450</v>
      </c>
      <c r="F126" s="92" t="s">
        <v>53</v>
      </c>
      <c r="G126" s="92" t="s">
        <v>120</v>
      </c>
      <c r="H126" s="77" t="s">
        <v>31</v>
      </c>
      <c r="I126" s="1"/>
      <c r="J126" s="1"/>
      <c r="K126" s="1"/>
      <c r="L126" s="1"/>
      <c r="M126" s="1"/>
    </row>
    <row r="127" spans="1:13" ht="12.75">
      <c r="A127" s="92"/>
      <c r="B127" s="93"/>
      <c r="C127" s="92"/>
      <c r="D127" s="93"/>
      <c r="E127" s="58"/>
      <c r="F127" s="92"/>
      <c r="G127" s="93"/>
      <c r="H127" s="94"/>
      <c r="I127" s="1"/>
      <c r="J127" s="1"/>
      <c r="K127" s="1"/>
      <c r="L127" s="1"/>
      <c r="M127" s="1"/>
    </row>
    <row r="128" spans="1:13" ht="12.75">
      <c r="A128" s="92"/>
      <c r="B128" s="93"/>
      <c r="C128" s="92"/>
      <c r="D128" s="93"/>
      <c r="E128" s="58"/>
      <c r="F128" s="92"/>
      <c r="G128" s="93"/>
      <c r="H128" s="94"/>
      <c r="I128" s="1"/>
      <c r="J128" s="1"/>
      <c r="K128" s="1"/>
      <c r="L128" s="1"/>
      <c r="M128" s="1"/>
    </row>
    <row r="129" spans="1:13" ht="12.75">
      <c r="A129" s="92"/>
      <c r="B129" s="93"/>
      <c r="C129" s="92"/>
      <c r="D129" s="93"/>
      <c r="E129" s="58"/>
      <c r="F129" s="92"/>
      <c r="G129" s="93"/>
      <c r="H129" s="94"/>
      <c r="I129" s="1"/>
      <c r="J129" s="1"/>
      <c r="K129" s="1"/>
      <c r="L129" s="1"/>
      <c r="M129" s="1"/>
    </row>
    <row r="130" spans="1:13" ht="11.25" customHeight="1">
      <c r="A130" s="92"/>
      <c r="B130" s="93"/>
      <c r="C130" s="92"/>
      <c r="D130" s="93"/>
      <c r="E130" s="58"/>
      <c r="F130" s="92"/>
      <c r="G130" s="93"/>
      <c r="H130" s="78"/>
      <c r="I130" s="1"/>
      <c r="J130" s="1"/>
      <c r="K130" s="1"/>
      <c r="L130" s="1"/>
      <c r="M130" s="1"/>
    </row>
    <row r="131" spans="1:13" ht="12.75">
      <c r="A131" s="81" t="s">
        <v>40</v>
      </c>
      <c r="B131" s="82"/>
      <c r="C131" s="14"/>
      <c r="D131" s="14"/>
      <c r="E131" s="39">
        <f>E126</f>
        <v>1450</v>
      </c>
      <c r="F131" s="14"/>
      <c r="G131" s="14"/>
      <c r="H131" s="14"/>
      <c r="I131" s="1"/>
      <c r="J131" s="1"/>
      <c r="K131" s="1"/>
      <c r="L131" s="1"/>
      <c r="M131" s="1"/>
    </row>
    <row r="132" spans="1:13" ht="12.75">
      <c r="A132" s="83" t="s">
        <v>21</v>
      </c>
      <c r="B132" s="84"/>
      <c r="C132" s="84"/>
      <c r="D132" s="84"/>
      <c r="E132" s="84"/>
      <c r="F132" s="84"/>
      <c r="G132" s="84"/>
      <c r="H132" s="85"/>
      <c r="I132" s="1"/>
      <c r="J132" s="1"/>
      <c r="K132" s="1"/>
      <c r="L132" s="1"/>
      <c r="M132" s="1"/>
    </row>
    <row r="133" spans="1:13" ht="12.75" customHeight="1">
      <c r="A133" s="86"/>
      <c r="B133" s="87"/>
      <c r="C133" s="87"/>
      <c r="D133" s="87"/>
      <c r="E133" s="87"/>
      <c r="F133" s="87"/>
      <c r="G133" s="87"/>
      <c r="H133" s="88"/>
      <c r="I133" s="1"/>
      <c r="J133" s="1"/>
      <c r="K133" s="1"/>
      <c r="L133" s="1"/>
      <c r="M133" s="1"/>
    </row>
    <row r="134" spans="1:13" ht="15.75" customHeight="1" hidden="1">
      <c r="A134" s="89"/>
      <c r="B134" s="90"/>
      <c r="C134" s="90"/>
      <c r="D134" s="90"/>
      <c r="E134" s="90"/>
      <c r="F134" s="90"/>
      <c r="G134" s="90"/>
      <c r="H134" s="91"/>
      <c r="I134" s="1"/>
      <c r="J134" s="1"/>
      <c r="K134" s="1"/>
      <c r="L134" s="1"/>
      <c r="M134" s="1"/>
    </row>
    <row r="135" spans="1:13" ht="76.5">
      <c r="A135" s="14"/>
      <c r="B135" s="15" t="s">
        <v>87</v>
      </c>
      <c r="C135" s="15"/>
      <c r="D135" s="15"/>
      <c r="E135" s="15">
        <f>250.9</f>
        <v>250.9</v>
      </c>
      <c r="F135" s="15" t="s">
        <v>53</v>
      </c>
      <c r="G135" s="79" t="s">
        <v>41</v>
      </c>
      <c r="H135" s="15"/>
      <c r="I135" s="1"/>
      <c r="J135" s="1"/>
      <c r="K135" s="1"/>
      <c r="L135" s="1"/>
      <c r="M135" s="1"/>
    </row>
    <row r="136" spans="1:13" ht="86.25" customHeight="1">
      <c r="A136" s="14"/>
      <c r="B136" s="15" t="s">
        <v>87</v>
      </c>
      <c r="C136" s="15"/>
      <c r="D136" s="15"/>
      <c r="E136" s="15">
        <f>985.8</f>
        <v>985.8</v>
      </c>
      <c r="F136" s="15" t="s">
        <v>69</v>
      </c>
      <c r="G136" s="80"/>
      <c r="H136" s="15"/>
      <c r="I136" s="1"/>
      <c r="J136" s="1"/>
      <c r="K136" s="1"/>
      <c r="L136" s="1"/>
      <c r="M136" s="1"/>
    </row>
    <row r="137" spans="1:13" ht="28.5" customHeight="1">
      <c r="A137" s="14"/>
      <c r="B137" s="30" t="s">
        <v>40</v>
      </c>
      <c r="C137" s="38"/>
      <c r="D137" s="15"/>
      <c r="E137" s="34">
        <f>E135+E136</f>
        <v>1236.7</v>
      </c>
      <c r="F137" s="15"/>
      <c r="G137" s="15"/>
      <c r="H137" s="15"/>
      <c r="I137" s="1"/>
      <c r="J137" s="1"/>
      <c r="K137" s="1"/>
      <c r="L137" s="1"/>
      <c r="M137" s="1"/>
    </row>
    <row r="138" spans="1:13" ht="18" customHeight="1">
      <c r="A138" s="14"/>
      <c r="B138" s="35" t="s">
        <v>74</v>
      </c>
      <c r="C138" s="36"/>
      <c r="D138" s="15"/>
      <c r="E138" s="34">
        <f>E135</f>
        <v>250.9</v>
      </c>
      <c r="F138" s="15"/>
      <c r="G138" s="15"/>
      <c r="H138" s="15"/>
      <c r="I138" s="1"/>
      <c r="J138" s="1"/>
      <c r="K138" s="1"/>
      <c r="L138" s="1"/>
      <c r="M138" s="1"/>
    </row>
    <row r="139" spans="1:13" ht="16.5" customHeight="1">
      <c r="A139" s="38"/>
      <c r="B139" s="12" t="s">
        <v>75</v>
      </c>
      <c r="C139" s="29"/>
      <c r="D139" s="15"/>
      <c r="E139" s="34">
        <f>E136</f>
        <v>985.8</v>
      </c>
      <c r="F139" s="15"/>
      <c r="G139" s="15"/>
      <c r="H139" s="15"/>
      <c r="I139" s="1"/>
      <c r="J139" s="1"/>
      <c r="K139" s="1"/>
      <c r="L139" s="1"/>
      <c r="M139" s="1"/>
    </row>
    <row r="140" spans="1:13" ht="12" customHeight="1">
      <c r="A140" s="74" t="s">
        <v>22</v>
      </c>
      <c r="B140" s="74"/>
      <c r="C140" s="74"/>
      <c r="D140" s="74"/>
      <c r="E140" s="74"/>
      <c r="F140" s="74"/>
      <c r="G140" s="74"/>
      <c r="H140" s="74"/>
      <c r="I140" s="1"/>
      <c r="J140" s="1"/>
      <c r="K140" s="1"/>
      <c r="L140" s="1"/>
      <c r="M140" s="1"/>
    </row>
    <row r="141" spans="1:13" ht="21.75" customHeight="1">
      <c r="A141" s="75"/>
      <c r="B141" s="75"/>
      <c r="C141" s="75"/>
      <c r="D141" s="75"/>
      <c r="E141" s="75"/>
      <c r="F141" s="75"/>
      <c r="G141" s="75"/>
      <c r="H141" s="75"/>
      <c r="I141" s="1"/>
      <c r="J141" s="1"/>
      <c r="K141" s="1"/>
      <c r="L141" s="1"/>
      <c r="M141" s="1"/>
    </row>
    <row r="142" spans="1:13" ht="140.25">
      <c r="A142" s="15">
        <v>1</v>
      </c>
      <c r="B142" s="47" t="s">
        <v>72</v>
      </c>
      <c r="C142" s="15"/>
      <c r="D142" s="15"/>
      <c r="E142" s="15">
        <v>398</v>
      </c>
      <c r="F142" s="15" t="s">
        <v>69</v>
      </c>
      <c r="G142" s="15" t="s">
        <v>122</v>
      </c>
      <c r="H142" s="15"/>
      <c r="I142" s="1"/>
      <c r="J142" s="1"/>
      <c r="K142" s="1"/>
      <c r="L142" s="1"/>
      <c r="M142" s="1"/>
    </row>
    <row r="143" spans="1:13" ht="165.75">
      <c r="A143" s="15"/>
      <c r="B143" s="47" t="s">
        <v>70</v>
      </c>
      <c r="C143" s="15"/>
      <c r="D143" s="28"/>
      <c r="E143" s="28">
        <f>40+4+74.3+28</f>
        <v>146.3</v>
      </c>
      <c r="F143" s="28" t="s">
        <v>71</v>
      </c>
      <c r="G143" s="28" t="s">
        <v>122</v>
      </c>
      <c r="H143" s="28"/>
      <c r="I143" s="1"/>
      <c r="J143" s="1"/>
      <c r="K143" s="1"/>
      <c r="L143" s="1"/>
      <c r="M143" s="1"/>
    </row>
    <row r="144" spans="1:13" ht="12.75">
      <c r="A144" s="76" t="s">
        <v>73</v>
      </c>
      <c r="B144" s="84"/>
      <c r="C144" s="48"/>
      <c r="D144" s="43"/>
      <c r="E144" s="43">
        <f>E142+E143</f>
        <v>544.3</v>
      </c>
      <c r="F144" s="31"/>
      <c r="G144" s="28"/>
      <c r="H144" s="28"/>
      <c r="I144" s="1"/>
      <c r="J144" s="1"/>
      <c r="K144" s="1"/>
      <c r="L144" s="1"/>
      <c r="M144" s="1"/>
    </row>
    <row r="145" spans="1:13" ht="12.75">
      <c r="A145" s="49"/>
      <c r="B145" s="35" t="s">
        <v>74</v>
      </c>
      <c r="C145" s="49"/>
      <c r="D145" s="50"/>
      <c r="E145" s="50">
        <v>146.3</v>
      </c>
      <c r="F145" s="33"/>
      <c r="G145" s="36"/>
      <c r="H145" s="36"/>
      <c r="I145" s="1"/>
      <c r="J145" s="1"/>
      <c r="K145" s="1"/>
      <c r="L145" s="1"/>
      <c r="M145" s="1"/>
    </row>
    <row r="146" spans="1:13" ht="25.5">
      <c r="A146" s="51"/>
      <c r="B146" s="12" t="s">
        <v>75</v>
      </c>
      <c r="C146" s="51"/>
      <c r="D146" s="52"/>
      <c r="E146" s="52">
        <v>398</v>
      </c>
      <c r="F146" s="13"/>
      <c r="G146" s="29"/>
      <c r="H146" s="29"/>
      <c r="I146" s="1"/>
      <c r="J146" s="1"/>
      <c r="K146" s="1"/>
      <c r="L146" s="1"/>
      <c r="M146" s="1"/>
    </row>
    <row r="147" spans="1:8" ht="12.75">
      <c r="A147" s="71" t="s">
        <v>47</v>
      </c>
      <c r="B147" s="71"/>
      <c r="C147" s="71"/>
      <c r="D147" s="71"/>
      <c r="E147" s="71"/>
      <c r="F147" s="71"/>
      <c r="G147" s="71"/>
      <c r="H147" s="71"/>
    </row>
    <row r="148" spans="1:8" ht="11.25" customHeight="1">
      <c r="A148" s="72"/>
      <c r="B148" s="72"/>
      <c r="C148" s="72"/>
      <c r="D148" s="72"/>
      <c r="E148" s="72"/>
      <c r="F148" s="72"/>
      <c r="G148" s="72"/>
      <c r="H148" s="72"/>
    </row>
    <row r="149" spans="1:8" ht="12.75">
      <c r="A149" s="73" t="s">
        <v>48</v>
      </c>
      <c r="B149" s="73"/>
      <c r="C149" s="73"/>
      <c r="D149" s="73"/>
      <c r="E149" s="73"/>
      <c r="F149" s="73"/>
      <c r="G149" s="73"/>
      <c r="H149" s="73"/>
    </row>
    <row r="150" spans="1:9" ht="51">
      <c r="A150" s="15">
        <v>1</v>
      </c>
      <c r="B150" s="15" t="s">
        <v>49</v>
      </c>
      <c r="C150" s="15"/>
      <c r="D150" s="15"/>
      <c r="E150" s="41">
        <f>946.7+170.3+58</f>
        <v>1175</v>
      </c>
      <c r="F150" s="15" t="s">
        <v>54</v>
      </c>
      <c r="G150" s="15"/>
      <c r="H150" s="15"/>
      <c r="I150" s="4"/>
    </row>
    <row r="151" spans="1:9" ht="14.25" customHeight="1">
      <c r="A151" s="95" t="s">
        <v>40</v>
      </c>
      <c r="B151" s="95"/>
      <c r="C151" s="15"/>
      <c r="D151" s="15"/>
      <c r="E151" s="39">
        <f>E150</f>
        <v>1175</v>
      </c>
      <c r="F151" s="15"/>
      <c r="G151" s="15"/>
      <c r="H151" s="15"/>
      <c r="I151" s="4"/>
    </row>
    <row r="152" spans="1:9" ht="12.75" customHeight="1">
      <c r="A152" s="74" t="s">
        <v>55</v>
      </c>
      <c r="B152" s="71"/>
      <c r="C152" s="71"/>
      <c r="D152" s="71"/>
      <c r="E152" s="71"/>
      <c r="F152" s="71"/>
      <c r="G152" s="71"/>
      <c r="H152" s="71"/>
      <c r="I152" s="4"/>
    </row>
    <row r="153" spans="1:9" ht="58.5" customHeight="1">
      <c r="A153" s="15">
        <v>1</v>
      </c>
      <c r="B153" s="15" t="s">
        <v>86</v>
      </c>
      <c r="C153" s="15"/>
      <c r="D153" s="15"/>
      <c r="E153" s="41">
        <f>190+30+600+120+325+85+100</f>
        <v>1450</v>
      </c>
      <c r="F153" s="15" t="s">
        <v>54</v>
      </c>
      <c r="G153" s="15"/>
      <c r="H153" s="15"/>
      <c r="I153" s="4"/>
    </row>
    <row r="154" spans="1:9" ht="38.25">
      <c r="A154" s="15"/>
      <c r="B154" s="15" t="s">
        <v>65</v>
      </c>
      <c r="C154" s="15"/>
      <c r="D154" s="15"/>
      <c r="E154" s="41">
        <v>139</v>
      </c>
      <c r="F154" s="15" t="s">
        <v>54</v>
      </c>
      <c r="G154" s="15"/>
      <c r="H154" s="15"/>
      <c r="I154" s="4"/>
    </row>
    <row r="155" spans="1:9" ht="12.75">
      <c r="A155" s="95" t="s">
        <v>40</v>
      </c>
      <c r="B155" s="95"/>
      <c r="C155" s="15"/>
      <c r="D155" s="15"/>
      <c r="E155" s="39">
        <f>E153+E154</f>
        <v>1589</v>
      </c>
      <c r="F155" s="15"/>
      <c r="G155" s="15"/>
      <c r="H155" s="15"/>
      <c r="I155" s="4"/>
    </row>
    <row r="156" spans="1:9" ht="21.75" customHeight="1">
      <c r="A156" s="104" t="s">
        <v>88</v>
      </c>
      <c r="B156" s="104"/>
      <c r="C156" s="104"/>
      <c r="D156" s="104"/>
      <c r="E156" s="104"/>
      <c r="F156" s="104"/>
      <c r="G156" s="104"/>
      <c r="H156" s="104"/>
      <c r="I156" s="4"/>
    </row>
    <row r="157" spans="1:9" ht="25.5">
      <c r="A157" s="15">
        <v>1</v>
      </c>
      <c r="B157" s="15" t="s">
        <v>89</v>
      </c>
      <c r="C157" s="15"/>
      <c r="D157" s="15"/>
      <c r="E157" s="41">
        <v>16.3</v>
      </c>
      <c r="F157" s="15" t="s">
        <v>54</v>
      </c>
      <c r="G157" s="15"/>
      <c r="H157" s="15"/>
      <c r="I157" s="4"/>
    </row>
    <row r="158" spans="1:9" ht="25.5">
      <c r="A158" s="15">
        <v>2</v>
      </c>
      <c r="B158" s="15" t="s">
        <v>90</v>
      </c>
      <c r="C158" s="15"/>
      <c r="D158" s="15"/>
      <c r="E158" s="41">
        <v>19.06</v>
      </c>
      <c r="F158" s="15" t="s">
        <v>54</v>
      </c>
      <c r="G158" s="15"/>
      <c r="H158" s="15"/>
      <c r="I158" s="4"/>
    </row>
    <row r="159" spans="1:9" ht="12.75">
      <c r="A159" s="69" t="s">
        <v>40</v>
      </c>
      <c r="B159" s="70"/>
      <c r="C159" s="15"/>
      <c r="D159" s="15"/>
      <c r="E159" s="39">
        <f>E157+E158</f>
        <v>35.36</v>
      </c>
      <c r="F159" s="15"/>
      <c r="G159" s="15"/>
      <c r="H159" s="15"/>
      <c r="I159" s="4"/>
    </row>
    <row r="160" spans="1:8" ht="12.75">
      <c r="A160" s="53"/>
      <c r="B160" s="54" t="s">
        <v>43</v>
      </c>
      <c r="C160" s="53"/>
      <c r="D160" s="53"/>
      <c r="E160" s="55">
        <f>E159+E155+E151+E144+E137+E131+E122+E113+E98+E53+E39</f>
        <v>172732.7</v>
      </c>
      <c r="F160" s="53"/>
      <c r="G160" s="32"/>
      <c r="H160" s="32"/>
    </row>
    <row r="161" spans="1:10" ht="12.75">
      <c r="A161" s="9"/>
      <c r="B161" s="19" t="s">
        <v>64</v>
      </c>
      <c r="C161" s="9"/>
      <c r="D161" s="20"/>
      <c r="E161" s="21">
        <f>E145+E138+E131+E122+E51+E50+E49+E48+E47+E44+E43+E33+E32+E31+E30+E21</f>
        <v>25905.680000000004</v>
      </c>
      <c r="F161" s="22"/>
      <c r="G161" s="9"/>
      <c r="H161" s="9"/>
      <c r="J161" s="5"/>
    </row>
    <row r="162" spans="1:8" ht="12.75">
      <c r="A162" s="9"/>
      <c r="B162" s="19" t="s">
        <v>126</v>
      </c>
      <c r="C162" s="9"/>
      <c r="D162" s="20"/>
      <c r="E162" s="21">
        <f>E16+E28</f>
        <v>13369</v>
      </c>
      <c r="F162" s="9"/>
      <c r="G162" s="9"/>
      <c r="H162" s="9"/>
    </row>
    <row r="163" spans="1:8" ht="12.75">
      <c r="A163" s="9"/>
      <c r="B163" s="19" t="s">
        <v>127</v>
      </c>
      <c r="C163" s="9"/>
      <c r="D163" s="20"/>
      <c r="E163" s="21">
        <f>E159+E155+E151+E112+E109+E106+E103+E95+E92+E83+E81+E77+E74+E67+E62+E58</f>
        <v>88862.22</v>
      </c>
      <c r="F163" s="22"/>
      <c r="G163" s="22"/>
      <c r="H163" s="9"/>
    </row>
    <row r="164" spans="1:10" ht="12.75">
      <c r="A164" s="9"/>
      <c r="B164" s="19" t="s">
        <v>128</v>
      </c>
      <c r="C164" s="9"/>
      <c r="D164" s="9"/>
      <c r="E164" s="21">
        <f>E97</f>
        <v>43212</v>
      </c>
      <c r="F164" s="9"/>
      <c r="G164" s="9"/>
      <c r="H164" s="9"/>
      <c r="I164" s="5"/>
      <c r="J164" s="5"/>
    </row>
    <row r="165" spans="1:10" ht="12.75">
      <c r="A165" s="9"/>
      <c r="B165" s="19" t="s">
        <v>129</v>
      </c>
      <c r="C165" s="9"/>
      <c r="D165" s="9"/>
      <c r="E165" s="21">
        <f>E136+E142</f>
        <v>1383.8</v>
      </c>
      <c r="F165" s="9"/>
      <c r="G165" s="9"/>
      <c r="H165" s="9"/>
      <c r="J165" s="5"/>
    </row>
    <row r="166" spans="1:10" ht="12.75">
      <c r="A166" s="9"/>
      <c r="B166" s="23"/>
      <c r="C166" s="9"/>
      <c r="D166" s="9"/>
      <c r="E166" s="24"/>
      <c r="F166" s="9"/>
      <c r="G166" s="9"/>
      <c r="H166" s="9"/>
      <c r="J166" s="5"/>
    </row>
    <row r="167" spans="1:10" ht="12.75">
      <c r="A167" s="9"/>
      <c r="B167" s="23"/>
      <c r="C167" s="9"/>
      <c r="D167" s="9"/>
      <c r="E167" s="24"/>
      <c r="F167" s="9"/>
      <c r="G167" s="9"/>
      <c r="H167" s="9"/>
      <c r="J167" s="5"/>
    </row>
    <row r="168" spans="1:8" ht="12.75">
      <c r="A168" s="9"/>
      <c r="B168" s="9" t="s">
        <v>134</v>
      </c>
      <c r="C168" s="9"/>
      <c r="D168" s="9"/>
      <c r="E168" s="9"/>
      <c r="G168" s="9"/>
      <c r="H168" s="9"/>
    </row>
    <row r="169" spans="1:8" ht="12.75">
      <c r="A169" s="9"/>
      <c r="B169" s="9" t="s">
        <v>136</v>
      </c>
      <c r="C169" s="9"/>
      <c r="D169" s="9"/>
      <c r="E169" s="9"/>
      <c r="F169" s="9"/>
      <c r="G169" s="9"/>
      <c r="H169" s="9"/>
    </row>
    <row r="170" spans="1:8" ht="12.75" hidden="1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 t="s">
        <v>135</v>
      </c>
      <c r="C171" s="9"/>
      <c r="D171" s="9"/>
      <c r="E171" s="9"/>
      <c r="F171" s="9" t="s">
        <v>91</v>
      </c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</sheetData>
  <mergeCells count="108">
    <mergeCell ref="A1:H1"/>
    <mergeCell ref="A3:H3"/>
    <mergeCell ref="E2:H2"/>
    <mergeCell ref="A5:H5"/>
    <mergeCell ref="A6:H6"/>
    <mergeCell ref="A7:H7"/>
    <mergeCell ref="A9:A11"/>
    <mergeCell ref="B9:B11"/>
    <mergeCell ref="C9:C11"/>
    <mergeCell ref="D9:D11"/>
    <mergeCell ref="E9:E11"/>
    <mergeCell ref="F9:F11"/>
    <mergeCell ref="G9:G11"/>
    <mergeCell ref="H9:H11"/>
    <mergeCell ref="A13:H15"/>
    <mergeCell ref="A24:B24"/>
    <mergeCell ref="A16:A17"/>
    <mergeCell ref="H16:H17"/>
    <mergeCell ref="F21:F23"/>
    <mergeCell ref="H21:H23"/>
    <mergeCell ref="E16:E20"/>
    <mergeCell ref="F16:F20"/>
    <mergeCell ref="G16:G23"/>
    <mergeCell ref="A55:H55"/>
    <mergeCell ref="A33:A35"/>
    <mergeCell ref="C33:C35"/>
    <mergeCell ref="F33:F35"/>
    <mergeCell ref="H33:H35"/>
    <mergeCell ref="G30:G37"/>
    <mergeCell ref="A39:B39"/>
    <mergeCell ref="A40:H42"/>
    <mergeCell ref="B45:C45"/>
    <mergeCell ref="A46:H46"/>
    <mergeCell ref="A56:H56"/>
    <mergeCell ref="A59:G59"/>
    <mergeCell ref="A63:H63"/>
    <mergeCell ref="A68:D68"/>
    <mergeCell ref="A69:H71"/>
    <mergeCell ref="A72:H72"/>
    <mergeCell ref="A75:H75"/>
    <mergeCell ref="A78:H78"/>
    <mergeCell ref="A84:D84"/>
    <mergeCell ref="A85:H87"/>
    <mergeCell ref="A88:H88"/>
    <mergeCell ref="A89:A90"/>
    <mergeCell ref="C89:C90"/>
    <mergeCell ref="F89:F90"/>
    <mergeCell ref="G89:G90"/>
    <mergeCell ref="H89:H90"/>
    <mergeCell ref="A93:H93"/>
    <mergeCell ref="A95:B95"/>
    <mergeCell ref="A96:D96"/>
    <mergeCell ref="A98:B98"/>
    <mergeCell ref="A99:H100"/>
    <mergeCell ref="A101:H101"/>
    <mergeCell ref="A103:B103"/>
    <mergeCell ref="A106:B106"/>
    <mergeCell ref="F117:F121"/>
    <mergeCell ref="G117:G121"/>
    <mergeCell ref="H117:H121"/>
    <mergeCell ref="A107:H107"/>
    <mergeCell ref="A109:B109"/>
    <mergeCell ref="A110:H110"/>
    <mergeCell ref="A112:B112"/>
    <mergeCell ref="B117:B121"/>
    <mergeCell ref="C117:C121"/>
    <mergeCell ref="D117:D121"/>
    <mergeCell ref="E117:E121"/>
    <mergeCell ref="A140:H141"/>
    <mergeCell ref="A144:B144"/>
    <mergeCell ref="A122:B122"/>
    <mergeCell ref="A123:H125"/>
    <mergeCell ref="A126:A130"/>
    <mergeCell ref="B126:B130"/>
    <mergeCell ref="C126:C130"/>
    <mergeCell ref="D126:D130"/>
    <mergeCell ref="E126:E130"/>
    <mergeCell ref="A155:B155"/>
    <mergeCell ref="A156:H156"/>
    <mergeCell ref="A159:B159"/>
    <mergeCell ref="A147:H148"/>
    <mergeCell ref="A149:H149"/>
    <mergeCell ref="A151:B151"/>
    <mergeCell ref="A152:H152"/>
    <mergeCell ref="A25:H27"/>
    <mergeCell ref="A37:B37"/>
    <mergeCell ref="A21:A23"/>
    <mergeCell ref="C21:C23"/>
    <mergeCell ref="E21:E23"/>
    <mergeCell ref="E33:E35"/>
    <mergeCell ref="A28:A29"/>
    <mergeCell ref="E28:E29"/>
    <mergeCell ref="F28:F29"/>
    <mergeCell ref="G28:G29"/>
    <mergeCell ref="B53:C53"/>
    <mergeCell ref="B52:C52"/>
    <mergeCell ref="A38:B38"/>
    <mergeCell ref="A54:H54"/>
    <mergeCell ref="G112:G113"/>
    <mergeCell ref="G135:G136"/>
    <mergeCell ref="A131:B131"/>
    <mergeCell ref="A132:H134"/>
    <mergeCell ref="G126:G130"/>
    <mergeCell ref="H126:H130"/>
    <mergeCell ref="A113:B113"/>
    <mergeCell ref="A114:H116"/>
    <mergeCell ref="A117:A121"/>
    <mergeCell ref="F126:F130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14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kpru01</cp:lastModifiedBy>
  <cp:lastPrinted>2009-05-20T05:56:04Z</cp:lastPrinted>
  <dcterms:created xsi:type="dcterms:W3CDTF">1996-10-08T23:32:33Z</dcterms:created>
  <dcterms:modified xsi:type="dcterms:W3CDTF">2009-05-25T12:13:47Z</dcterms:modified>
  <cp:category/>
  <cp:version/>
  <cp:contentType/>
  <cp:contentStatus/>
</cp:coreProperties>
</file>