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13" sheetId="2" r:id="rId2"/>
    <sheet name="стр.14_26" sheetId="3" r:id="rId3"/>
    <sheet name="стр.27" sheetId="4" r:id="rId4"/>
  </sheets>
  <definedNames>
    <definedName name="_xlnm.Print_Titles" localSheetId="2">'стр.14_26'!$1:$2</definedName>
    <definedName name="_xlnm.Print_Titles" localSheetId="1">'стр.2_13'!$3:$4</definedName>
    <definedName name="_xlnm.Print_Area" localSheetId="0">'стр.1'!$A$1:$FK$26</definedName>
    <definedName name="_xlnm.Print_Area" localSheetId="2">'стр.14_26'!$A$1:$FK$146</definedName>
    <definedName name="_xlnm.Print_Area" localSheetId="1">'стр.2_13'!$A$1:$FK$131</definedName>
    <definedName name="_xlnm.Print_Area" localSheetId="3">'стр.27'!$A$1:$FK$15</definedName>
  </definedNames>
  <calcPr fullCalcOnLoad="1"/>
</workbook>
</file>

<file path=xl/sharedStrings.xml><?xml version="1.0" encoding="utf-8"?>
<sst xmlns="http://schemas.openxmlformats.org/spreadsheetml/2006/main" count="699" uniqueCount="356">
  <si>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</si>
  <si>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</si>
  <si>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VIII. Организация муниципального управления</t>
  </si>
  <si>
    <t>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</si>
  <si>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</si>
  <si>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клубами и учреждениями клубного типа</t>
  </si>
  <si>
    <t>библиотеками</t>
  </si>
  <si>
    <t>парками культуры и отдыха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</si>
  <si>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</si>
  <si>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</si>
  <si>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</si>
  <si>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</t>
  </si>
  <si>
    <t xml:space="preserve">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</si>
  <si>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</si>
  <si>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</si>
  <si>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да/нет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</si>
  <si>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</si>
  <si>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</si>
  <si>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</si>
  <si>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</si>
  <si>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в том числе в расчете на одного жителя муниципального образования</t>
  </si>
  <si>
    <t xml:space="preserve">В 2009-2010 году поддержка оказывалась субъектам малого и среднего предпринимательства, осуществляющим деятельность более одного года. </t>
  </si>
  <si>
    <t xml:space="preserve"> 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</si>
  <si>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</si>
  <si>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</si>
  <si>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</si>
  <si>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</si>
  <si>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процентов
от числа опрошенн.</t>
  </si>
  <si>
    <r>
      <t xml:space="preserve"> Данные по этому показателю включают в себя детей, получающих услуги по дополнительному образованию сферы «образование», «культура». «физкультура и спорт» </t>
    </r>
    <r>
      <rPr>
        <sz val="9"/>
        <rFont val="Times New Roman"/>
        <family val="1"/>
      </rPr>
      <t>(ребенок, получающий услуги в двух и более учреждениях учтен каждый раз)</t>
    </r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</si>
  <si>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</si>
  <si>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</si>
  <si>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</si>
  <si>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</si>
  <si>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</si>
  <si>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представляется ежегодно, до 1 мая, в высший исполнительный орган государственной власти субъекта Российской Федерации, в границах которого расположен городской округ (муниципальный район), и одновременно размещается на официальном сайте городского округа (муниципального района) в сети Интернет, а в случае его отсутствия - на официальном сайте субъекта Российской Федерации, в границах которого расположен городской округ (муниципальный район).</t>
    </r>
  </si>
  <si>
    <r>
      <t>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состоит из:</t>
    </r>
  </si>
  <si>
    <t>текстовой части, формат и структуру которой устанавливает субъект Российской Федерации.</t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</si>
  <si>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обосновании достигнутых значений показателей в графе "Примечание" дается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реализация которых планируется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</si>
  <si>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</si>
  <si>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официальная статистическая информация.</t>
    </r>
  </si>
  <si>
    <r>
      <t>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N - отчетный год.</t>
    </r>
  </si>
  <si>
    <t xml:space="preserve"> 01.07.2009  создан Уполномоченный орган на осуществление функций по размещению заказов для нужд муниципальных заказчиков муниципального образования «Город Псков» - Комитет по размещению муниципального заказа Администрации города Пскова.</t>
  </si>
  <si>
    <t xml:space="preserve"> В 2010 году, кроме средств городского бюджета, на расходы были направлены средства областного бюджета по долгосрочной целевой программе "Развитие малого и среднего предпринимательства в Псковской области на 2009-2011 годы" и субсидии федерального бюджета на государственную поддержку малого и среднего предпринимательства. </t>
  </si>
  <si>
    <t xml:space="preserve"> Проведение торгов относится к компетенции Администрации Псковской области.</t>
  </si>
  <si>
    <t xml:space="preserve">
Нет данных, т.к. в соответствии с Законом Псковской области от 29.12.2005 «Об отдельных положениях регулирования земельных отношений на территории Псковской области» с 10 апреля 2006 года предоставление земельных участков находится в компетенции Администрации Псковской области.
</t>
  </si>
  <si>
    <t xml:space="preserve">Уменьшение числа МУ в 2010 году по сравнению с 2009 годом объясняется передачей на региональный уроветь двух учреждений (МУЗ "Хоспис" И МУЗ "Псковский Перинатальный центр"). </t>
  </si>
  <si>
    <t>Изменение данного показателя в сторону уменьшения объясняется смещением акцента со стационарного лечения на амбулаторно-поликлиническое.</t>
  </si>
  <si>
    <t>Объединение МОУ в центры образования (лицей №4 и шк. №14; лицей «Развитие» и шк. №5; ПТПЛ и шк.-сад №38)</t>
  </si>
  <si>
    <t>типовой формы доклада, которая является неотъемлемой частью доклада и представляется в электронном виде в формате MS Office Excel и на бумажном носителе в 1 экземпляре;</t>
  </si>
  <si>
    <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  </r>
  </si>
  <si>
    <t>объектов жилищного строительства -
в течение 3 лет</t>
  </si>
  <si>
    <t>пациенто-дней</t>
  </si>
  <si>
    <t>вызовов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</si>
  <si>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</si>
  <si>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в генеральный план городского округа (схему территориального планирования муниципального района)</t>
  </si>
  <si>
    <t>Общий объем расходов бюджета муниципального образования на содержание работников органов местного
самоуправления - всего</t>
  </si>
  <si>
    <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каждому показателю приводятся:</t>
    </r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</si>
  <si>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</si>
  <si>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</si>
  <si>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</si>
  <si>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</si>
  <si>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</si>
  <si>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</si>
  <si>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</si>
  <si>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</si>
  <si>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</si>
  <si>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процентов</t>
  </si>
  <si>
    <t>-"-</t>
  </si>
  <si>
    <t>Развитие малого и среднего предпринимательства</t>
  </si>
  <si>
    <t>Улучшение инвестиционной привлекательности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</si>
  <si>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</si>
  <si>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</si>
  <si>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</si>
  <si>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</si>
  <si>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дней</t>
  </si>
  <si>
    <t>Сельское хозяйство</t>
  </si>
  <si>
    <t>Среднемесячная номинальная начисленная заработная плата работников:</t>
  </si>
  <si>
    <t>рублей</t>
  </si>
  <si>
    <t xml:space="preserve">врачей муниципальных учреждений здравоохранения </t>
  </si>
  <si>
    <t xml:space="preserve">Удовлетворенность населения медицинской помощью </t>
  </si>
  <si>
    <t>единиц</t>
  </si>
  <si>
    <t xml:space="preserve">в первые сутки в стационаре - всего </t>
  </si>
  <si>
    <t xml:space="preserve">на дому </t>
  </si>
  <si>
    <t xml:space="preserve">в первые сутки в стационаре </t>
  </si>
  <si>
    <t>человек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</si>
  <si>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</si>
  <si>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</si>
  <si>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</si>
  <si>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</si>
  <si>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</si>
  <si>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</si>
  <si>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</si>
  <si>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Стоимость единицы объема оказанной медицинской помощи муниципальными учреждениями здравоохранения:</t>
  </si>
  <si>
    <t xml:space="preserve">Удовлетворенность населения 
качеством общего образования 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</si>
  <si>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</si>
  <si>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</si>
  <si>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</si>
  <si>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</si>
  <si>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</si>
  <si>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</si>
  <si>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 xml:space="preserve">Уровень собираемости платежей 
за предоставленные жилищно-коммунальные услуги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</si>
  <si>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</si>
  <si>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</si>
  <si>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</si>
  <si>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кв. метров</t>
  </si>
  <si>
    <t>число жилых квартир</t>
  </si>
  <si>
    <t>год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</si>
  <si>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</si>
  <si>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</si>
  <si>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Удовлетворенность населения качеством предоставляемых услуг в сфере культуры (качеством культурного обслуживания)</t>
  </si>
  <si>
    <t>тыс. человек</t>
  </si>
  <si>
    <t>Среднегодовая численность постоянного населения</t>
  </si>
  <si>
    <t>тыс. рублей</t>
  </si>
  <si>
    <t>Общий объем расходов бюджета муниципального образования - всего</t>
  </si>
  <si>
    <t>расходы на покрытие убытков, возникших в связи с применением регулируемых цен на жилищно-коммунальные услуги</t>
  </si>
  <si>
    <t>Примечания: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</si>
  <si>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</si>
  <si>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</si>
  <si>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</si>
  <si>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</si>
  <si>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</si>
  <si>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</si>
  <si>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</si>
  <si>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>среднего медицинского персонала муниципальных учреждений здравоохранения</t>
  </si>
  <si>
    <t>Доля автомобильных дорог местного значения с твердым покрытием, переданных на техническое обслуживание немуниципальным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</si>
  <si>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</si>
  <si>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</si>
  <si>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</si>
  <si>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</si>
  <si>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</si>
  <si>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</si>
  <si>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</si>
  <si>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</si>
  <si>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</si>
  <si>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</si>
  <si>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 xml:space="preserve"> В соответствии с Законом Псковской области от 29.12.2005 № 518-оз «Об отдельных положениях регулирования земельных отношений на территории Псковской области» распоряжение земельными участками, государственная собственность на которые не разграничена, в городе Пскове осуществляет Администрация Псковской области или уполномоченный ею орган.  </t>
  </si>
  <si>
    <t xml:space="preserve">Перевод на одноканальное финансирование через систему обязательного медицинского  страхования  решается на федеральном уровне. 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</si>
  <si>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</si>
  <si>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</si>
  <si>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</si>
  <si>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</si>
  <si>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</si>
  <si>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</si>
  <si>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</si>
  <si>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</si>
  <si>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</si>
  <si>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</si>
  <si>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</si>
  <si>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</si>
  <si>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</si>
  <si>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</t>
  </si>
  <si>
    <t>не отвечающих нормативным требованиям, в общей протяженности автомобильных дорог общего пользования местного значения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</si>
  <si>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</si>
  <si>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</si>
  <si>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</si>
  <si>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</si>
  <si>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</si>
  <si>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единиц 
на 10 тыс. человек населения</t>
  </si>
  <si>
    <t>Доля среднесписочной численности работников (без внешних совместителей) малых и средних предприятий в</t>
  </si>
  <si>
    <t>среднесписочной численности работников (без внешних совместителей) всех предприятий и организаций</t>
  </si>
  <si>
    <t>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</si>
  <si>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</si>
  <si>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</t>
  </si>
  <si>
    <t>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</si>
  <si>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Управление по градостроительной деятельности Администрации города Пскова проводит проверку на соответствие нормативным и правовым актам проектной документации, выдачу разрешения на строительство  Объемы строительства в 2010 году по отношению к 2009 году уменьшились из -за того, что ни один аукцион по предоставлению земельных участков для строительства не был признан состоявшимся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</si>
  <si>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</si>
  <si>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</si>
  <si>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</si>
  <si>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>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</si>
  <si>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</si>
  <si>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</si>
  <si>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</si>
  <si>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</si>
  <si>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</si>
  <si>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</si>
  <si>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</si>
  <si>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</si>
  <si>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>Доходы населения</t>
  </si>
  <si>
    <t>муниципальных дошкольных 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</si>
  <si>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</si>
  <si>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</si>
  <si>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</si>
  <si>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</si>
  <si>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>II. Здравоохранение и здоровье населения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</si>
  <si>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</si>
  <si>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</si>
  <si>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</si>
  <si>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</si>
  <si>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</si>
  <si>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</si>
  <si>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городского округа (муниципального района)</t>
  </si>
  <si>
    <t>случаев
на 100 тыс. человек населения</t>
  </si>
  <si>
    <t>Число случаев смерти лиц в возрасте
до 65 лет - всего</t>
  </si>
  <si>
    <t>в том числе:
от инфаркта миокарда</t>
  </si>
  <si>
    <t>от инсульта</t>
  </si>
  <si>
    <t>от инфаркта миокарда</t>
  </si>
  <si>
    <t>Число случаев смерти детей до 18 лет - всего</t>
  </si>
  <si>
    <t>В 2010 году приведены данные за предыдущий год</t>
  </si>
  <si>
    <t>Число работающих (физических лиц) в муниципальных учреждениях здравоохранения в расчете 
на 10 тыс. человек населения - всего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</si>
  <si>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</si>
  <si>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</si>
  <si>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
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</si>
  <si>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</si>
  <si>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</si>
  <si>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</si>
  <si>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</si>
  <si>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</si>
  <si>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</si>
  <si>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</si>
  <si>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</si>
  <si>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Данный показатель не относится к полномочиям органов местного самоуправления городского округа</t>
  </si>
  <si>
    <t>Показатели не относятся  к полномочиям органов местного самоуправления городского округа</t>
  </si>
  <si>
    <t>Детский сад железной дороги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</si>
  <si>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</si>
  <si>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</si>
  <si>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
от числа опрошенных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</si>
  <si>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</si>
  <si>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</si>
  <si>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0.32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</si>
  <si>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</si>
  <si>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</si>
  <si>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</si>
  <si>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</si>
  <si>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</si>
  <si>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</si>
  <si>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</si>
  <si>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</si>
  <si>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</si>
  <si>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</si>
  <si>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Удовлетворенность населения качеством дополнительного образования детей</t>
  </si>
  <si>
    <t xml:space="preserve">Площадь земельных участков, предоставленных для строительства, - всего </t>
  </si>
  <si>
    <t>Средняя продолжительность периода с даты подачи заявки на предоставление земельного участка для строительства до даты принятия</t>
  </si>
  <si>
    <t>койко-дней</t>
  </si>
  <si>
    <t>посещений</t>
  </si>
  <si>
    <t>Удовлетворенность населения 
качеством дошкольного 
образования</t>
  </si>
  <si>
    <t>прочего персонала, в том числе младшего медицинского персонала, муниципальных учреждений здравоохранения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</si>
  <si>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</si>
  <si>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</si>
  <si>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природный газ</t>
  </si>
  <si>
    <t>IX. Энергосбережение и повышение энергетической эффективности</t>
  </si>
  <si>
    <t xml:space="preserve"> кВт·ч на 1
проживающего</t>
  </si>
  <si>
    <t>Гкал на 1 кв. метр общей площади</t>
  </si>
  <si>
    <t>куб. метров 
на 1 прожива- ющего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</si>
  <si>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</si>
  <si>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</si>
  <si>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 xml:space="preserve"> кВт·ч на 1
человека населения</t>
  </si>
  <si>
    <t xml:space="preserve"> Гкал на 1 человека населения</t>
  </si>
  <si>
    <t>куб. метров 
на 1 человека населения</t>
  </si>
  <si>
    <t>За счет средств бюджета города расходы на транспорт не осуществляются.</t>
  </si>
  <si>
    <t>Расходы  в плановом периоде будут уточняться, в том числе  за счет распределения условно утверждаемых расходов при утверждении бюджета на очередной финансовый год.</t>
  </si>
  <si>
    <t>нет</t>
  </si>
  <si>
    <t>да</t>
  </si>
  <si>
    <r>
      <t>_____</t>
    </r>
    <r>
      <rPr>
        <sz val="9"/>
        <rFont val="Times New Roman"/>
        <family val="1"/>
      </rPr>
      <t>2.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Главы местных администраций муниципальных районов представляют доклады за 2010 год в части, касающейся показателей, предусмотренных пунктами 1 - 3, 5, 7, 12, 14, 20, 23 и 27 - 29, 31 и 32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показателей, предусмотренных перечнем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перечень которых утвержден субъектом Российской Федерации.</t>
    </r>
  </si>
  <si>
    <t>Перевод осуществлен в соответствии с требованиями действующего федерального и регионального  законодательства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</si>
  <si>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</t>
  </si>
  <si>
    <t>17 (1)</t>
  </si>
  <si>
    <t>17 (2)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</si>
  <si>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</si>
  <si>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2010</t>
  </si>
  <si>
    <t xml:space="preserve"> ДОКЛАД</t>
  </si>
  <si>
    <t>Слепченко Петра Михайловича</t>
  </si>
  <si>
    <t>Главы Администрации города Пскова</t>
  </si>
  <si>
    <t>-</t>
  </si>
  <si>
    <t xml:space="preserve">Стандарты табеля оснащения устанавливаются на федеральном уровне и  требуют больших финансовых затрат.
</t>
  </si>
  <si>
    <t>Несчастные случаи, не зависящие от работы муниципальных учреждений здравоохранения города</t>
  </si>
  <si>
    <t>Значение данного показателя не превышает  нормативов, утвержденных  приказами  Минздравсоцразвития.</t>
  </si>
  <si>
    <t>Абсолютное значение данного показателя увеличивается в связи с ежегодной инфляцией</t>
  </si>
  <si>
    <t>Данные Псковстата</t>
  </si>
  <si>
    <t>Оценка численности населения осуществлена на основе предварительных итогов Всероссийской переписи населения 2010 года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</si>
  <si>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</si>
  <si>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138 (1)</t>
  </si>
  <si>
    <t>Общий объем расходов консолидированного бюджета муниципального района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</si>
  <si>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</si>
  <si>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Общая площадь жилых помещений, приходящаяся в среднем на одного жителя, - всего</t>
  </si>
  <si>
    <t xml:space="preserve">собственников жилья, жилищных, жилищно-строительных кооперативов и иных специализированных потребительских кооперативов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</si>
  <si>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</si>
  <si>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</si>
  <si>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</si>
  <si>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</si>
  <si>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</si>
  <si>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</si>
  <si>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 xml:space="preserve"> Общая протяженность  дорог на территории МО "Город Псков" составляет 94 км. </t>
  </si>
  <si>
    <t xml:space="preserve">
</t>
  </si>
  <si>
    <t xml:space="preserve">
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</si>
  <si>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</si>
  <si>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</si>
  <si>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</si>
  <si>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</si>
  <si>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</si>
  <si>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</si>
  <si>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</si>
  <si>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</si>
  <si>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</si>
  <si>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</si>
  <si>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</si>
  <si>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</si>
  <si>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</si>
  <si>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осуществляющих учебного процесса) муниципальных общеобразовательных учреждений, расположенных в городской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</si>
  <si>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</si>
  <si>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</si>
  <si>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</si>
  <si>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</si>
  <si>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</si>
  <si>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</si>
  <si>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Данные социологического опроса</t>
  </si>
  <si>
    <t xml:space="preserve">иных объектов капитального строительства -в течение 5 лет </t>
  </si>
  <si>
    <t>В планируемом периоде - объединение МУЗ «Станция скорой медицинской помощи» и МУЗ «Городская больница».</t>
  </si>
  <si>
    <t>3.0</t>
  </si>
  <si>
    <t>По состоянию на отчетную дату, Адмнистрацией города Пскова, согласно положениям ст.11 ФЗ от 27.07.11 №210-ФЗ "Об организации предоставления государственных и муниципальных услуг", сформирован Реестр мун. услуг, который находится на стадии согласования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</si>
  <si>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</si>
  <si>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</si>
  <si>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</si>
  <si>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</si>
  <si>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</si>
  <si>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</si>
  <si>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</si>
  <si>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</si>
  <si>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</si>
  <si>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</si>
  <si>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</si>
  <si>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</si>
  <si>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</si>
  <si>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</si>
  <si>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</si>
  <si>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</si>
  <si>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</si>
  <si>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</si>
  <si>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</si>
  <si>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</si>
  <si>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</si>
  <si>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в правила землепользования и застройки городского округа (административного центра муниципального района)</t>
  </si>
  <si>
    <t>Текучесть кадров в связи с низкой заработной платой педагогов ДОУ</t>
  </si>
  <si>
    <t xml:space="preserve">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</si>
  <si>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РФ от 4 ноября 2006 г. № 642,размещенных</t>
  </si>
  <si>
    <t>Перечень муниципального имущества в целях предоставления его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утвержден Постановлением Администрации г. Пскова от 24.08.10 № 1906. Сведения за 2009 год отсутствуют</t>
  </si>
  <si>
    <t>Управление по градостроительной деятельности  Администрации г.Пскова укладывается в установленные Градостроительным кодексом РФ сроки на подготовку разрешения на строительство (10 дней).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</si>
  <si>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</si>
  <si>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I. Показатели эффективности деятельности Администрации города Пскова</t>
  </si>
  <si>
    <t>В отчетном году, текущем году и плановом периоде расходы на дорожное хозяйство по разделу "Национальная экономика" не запланированы. Все расходы на ремонт дорог и дворовых территорий проходят  по разделу "Жилищно-коммунальнон хозяйство".</t>
  </si>
  <si>
    <t>н\д</t>
  </si>
  <si>
    <t>Данные социологицеского опроса</t>
  </si>
  <si>
    <t>Снижение показателя происходит в связи с ежегодным  увеличением количества малых и средних предприятий.</t>
  </si>
  <si>
    <t>Принятие законодательно-нормативных актов о прекращении перекрестного субсидирования.</t>
  </si>
  <si>
    <t>в комплексную программу развития коммунальной инфраструктуры</t>
  </si>
  <si>
    <t>Удовлетворенность населения жилищно-коммунальными услугами</t>
  </si>
  <si>
    <t>управление управляющей организацией частной формы собственности</t>
  </si>
  <si>
    <t>горячая вода</t>
  </si>
  <si>
    <t>холодная вода</t>
  </si>
  <si>
    <t>электрическая энергия</t>
  </si>
  <si>
    <t>тепловая энергия</t>
  </si>
  <si>
    <t>Доля подписанных паспортов готовности
(по состоянию на 15 ноября отчетного года):</t>
  </si>
  <si>
    <t>жилищного фонда</t>
  </si>
  <si>
    <t>котельных</t>
  </si>
  <si>
    <t>Доля убыточных организаций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</si>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</sst>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6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indent="3"/>
    </xf>
    <xf numFmtId="0" fontId="4" fillId="0" borderId="2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 indent="2"/>
    </xf>
    <xf numFmtId="0" fontId="4" fillId="0" borderId="2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indent="2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168" fontId="4" fillId="0" borderId="19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168" fontId="4" fillId="0" borderId="2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justify"/>
    </xf>
    <xf numFmtId="168" fontId="4" fillId="0" borderId="23" xfId="0" applyNumberFormat="1" applyFont="1" applyFill="1" applyBorder="1" applyAlignment="1">
      <alignment horizontal="center" vertical="justify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8" fontId="4" fillId="0" borderId="22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/>
    </xf>
    <xf numFmtId="168" fontId="4" fillId="24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168" fontId="4" fillId="24" borderId="22" xfId="0" applyNumberFormat="1" applyFont="1" applyFill="1" applyBorder="1" applyAlignment="1">
      <alignment horizontal="center" vertical="center"/>
    </xf>
    <xf numFmtId="168" fontId="4" fillId="24" borderId="16" xfId="0" applyNumberFormat="1" applyFont="1" applyFill="1" applyBorder="1" applyAlignment="1">
      <alignment horizontal="center" vertical="center"/>
    </xf>
    <xf numFmtId="168" fontId="4" fillId="24" borderId="13" xfId="0" applyNumberFormat="1" applyFont="1" applyFill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left" vertical="top" wrapText="1"/>
    </xf>
    <xf numFmtId="168" fontId="4" fillId="0" borderId="1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 wrapText="1"/>
    </xf>
    <xf numFmtId="168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8" fontId="4" fillId="24" borderId="20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8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29" fillId="0" borderId="16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4" fillId="24" borderId="2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8" fontId="4" fillId="0" borderId="21" xfId="0" applyNumberFormat="1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top"/>
    </xf>
    <xf numFmtId="168" fontId="4" fillId="0" borderId="17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 indent="2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K25"/>
  <sheetViews>
    <sheetView tabSelected="1" view="pageBreakPreview" zoomScaleSheetLayoutView="100" zoomScalePageLayoutView="0" workbookViewId="0" topLeftCell="A1">
      <selection activeCell="AZ1" sqref="AZ1:BC3"/>
    </sheetView>
  </sheetViews>
  <sheetFormatPr defaultColWidth="0.875" defaultRowHeight="12.75"/>
  <cols>
    <col min="1" max="16384" width="0.875" style="1" customWidth="1"/>
  </cols>
  <sheetData>
    <row r="2" s="13" customFormat="1" ht="16.5" customHeight="1"/>
    <row r="3" s="13" customFormat="1" ht="12"/>
    <row r="9" spans="1:167" ht="20.25">
      <c r="A9" s="32" t="s">
        <v>259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1" spans="7:161" ht="20.25">
      <c r="G11" s="34" t="s">
        <v>260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7:161" s="2" customFormat="1" ht="12">
      <c r="G12" s="35" t="s">
        <v>57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</row>
    <row r="13" spans="7:161" ht="20.25">
      <c r="G13" s="34" t="s">
        <v>261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7:161" s="2" customFormat="1" ht="12">
      <c r="G14" s="35" t="s">
        <v>119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6" spans="1:167" ht="20.25">
      <c r="A16" s="32" t="s">
        <v>58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</row>
    <row r="17" spans="1:167" s="4" customFormat="1" ht="20.25">
      <c r="A17" s="32" t="s">
        <v>144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</row>
    <row r="18" spans="1:167" s="4" customFormat="1" ht="2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 t="s">
        <v>145</v>
      </c>
      <c r="AP18" s="28"/>
      <c r="AQ18" s="28"/>
      <c r="AR18" s="28"/>
      <c r="AS18" s="36" t="s">
        <v>258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28" t="s">
        <v>146</v>
      </c>
      <c r="BH18" s="28"/>
      <c r="BI18" s="28"/>
      <c r="BJ18" s="28"/>
      <c r="BK18" s="28"/>
      <c r="BL18" s="28"/>
      <c r="BM18" s="28"/>
      <c r="BN18" s="28"/>
      <c r="BO18" s="29"/>
      <c r="BP18" s="29"/>
      <c r="BQ18" s="29"/>
      <c r="BR18" s="29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24" spans="139:167" s="3" customFormat="1" ht="15.75">
      <c r="EI24" s="5" t="s">
        <v>59</v>
      </c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39:165" s="3" customFormat="1" ht="15.75">
      <c r="EI25" s="5" t="s">
        <v>61</v>
      </c>
      <c r="EJ25" s="31"/>
      <c r="EK25" s="31"/>
      <c r="EL25" s="31"/>
      <c r="EM25" s="31"/>
      <c r="EN25" s="26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B25" s="31"/>
      <c r="FC25" s="31"/>
      <c r="FD25" s="31"/>
      <c r="FE25" s="31"/>
      <c r="FF25" s="31"/>
      <c r="FG25" s="31"/>
      <c r="FH25" s="31"/>
      <c r="FI25" s="3" t="s">
        <v>60</v>
      </c>
    </row>
    <row r="26" s="3" customFormat="1" ht="3" customHeight="1"/>
  </sheetData>
  <sheetProtection/>
  <mergeCells count="12">
    <mergeCell ref="A16:FK16"/>
    <mergeCell ref="AS18:BF18"/>
    <mergeCell ref="EO25:EZ25"/>
    <mergeCell ref="EJ25:EM25"/>
    <mergeCell ref="A9:FK9"/>
    <mergeCell ref="EJ24:FK24"/>
    <mergeCell ref="A17:FK17"/>
    <mergeCell ref="FB25:FH25"/>
    <mergeCell ref="G11:FE11"/>
    <mergeCell ref="G12:FE12"/>
    <mergeCell ref="G13:FE13"/>
    <mergeCell ref="G14:FE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131"/>
  <sheetViews>
    <sheetView view="pageBreakPreview" zoomScale="75" zoomScaleSheetLayoutView="75" zoomScalePageLayoutView="0" workbookViewId="0" topLeftCell="A67">
      <selection activeCell="BT74" sqref="BT74:CF74"/>
    </sheetView>
  </sheetViews>
  <sheetFormatPr defaultColWidth="0.875" defaultRowHeight="12.75"/>
  <cols>
    <col min="1" max="4" width="0.875" style="6" customWidth="1"/>
    <col min="5" max="9" width="0.875" style="6" hidden="1" customWidth="1"/>
    <col min="10" max="10" width="4.625" style="6" hidden="1" customWidth="1"/>
    <col min="11" max="52" width="0.875" style="6" customWidth="1"/>
    <col min="53" max="53" width="2.625" style="6" customWidth="1"/>
    <col min="54" max="64" width="0.875" style="6" customWidth="1"/>
    <col min="65" max="65" width="0.37109375" style="6" customWidth="1"/>
    <col min="66" max="70" width="0.875" style="6" hidden="1" customWidth="1"/>
    <col min="71" max="165" width="0.875" style="6" customWidth="1"/>
    <col min="166" max="166" width="7.125" style="6" customWidth="1"/>
    <col min="167" max="16384" width="0.875" style="6" customWidth="1"/>
  </cols>
  <sheetData>
    <row r="1" spans="1:167" ht="15.75">
      <c r="A1" s="33"/>
      <c r="B1" s="33"/>
      <c r="C1" s="33"/>
      <c r="D1" s="33"/>
      <c r="E1" s="33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6:162" s="13" customFormat="1" ht="30.75" customHeight="1">
      <c r="F2" s="192" t="s">
        <v>337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</row>
    <row r="3" spans="1:167" s="7" customFormat="1" ht="15">
      <c r="A3" s="132"/>
      <c r="B3" s="133"/>
      <c r="C3" s="133"/>
      <c r="D3" s="133"/>
      <c r="E3" s="134"/>
      <c r="F3" s="13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4"/>
      <c r="BC3" s="68" t="s">
        <v>62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70"/>
      <c r="BT3" s="151" t="s">
        <v>63</v>
      </c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62" t="s">
        <v>64</v>
      </c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</row>
    <row r="4" spans="1:169" s="7" customFormat="1" ht="15">
      <c r="A4" s="152"/>
      <c r="B4" s="153"/>
      <c r="C4" s="153"/>
      <c r="D4" s="153"/>
      <c r="E4" s="154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4"/>
      <c r="BC4" s="71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3"/>
      <c r="BT4" s="151">
        <v>2009</v>
      </c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>
        <v>2010</v>
      </c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>
        <v>2011</v>
      </c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>
        <v>2012</v>
      </c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>
        <v>2013</v>
      </c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M4" s="7" t="s">
        <v>22</v>
      </c>
    </row>
    <row r="5" spans="1:167" ht="30" customHeight="1">
      <c r="A5" s="125" t="s">
        <v>65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5"/>
    </row>
    <row r="6" spans="1:167" s="8" customFormat="1" ht="73.5" customHeight="1">
      <c r="A6" s="68">
        <v>1</v>
      </c>
      <c r="B6" s="69"/>
      <c r="C6" s="69"/>
      <c r="D6" s="69"/>
      <c r="E6" s="70"/>
      <c r="F6" s="38" t="s">
        <v>147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9"/>
      <c r="BC6" s="80" t="s">
        <v>66</v>
      </c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57"/>
      <c r="BT6" s="166" t="s">
        <v>262</v>
      </c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>
        <v>2.7</v>
      </c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 t="s">
        <v>262</v>
      </c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>
        <v>2.8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167" t="s">
        <v>307</v>
      </c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39" t="s">
        <v>281</v>
      </c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</row>
    <row r="7" spans="1:167" s="8" customFormat="1" ht="58.5" customHeight="1">
      <c r="A7" s="68">
        <v>2</v>
      </c>
      <c r="B7" s="69"/>
      <c r="C7" s="69"/>
      <c r="D7" s="69"/>
      <c r="E7" s="70"/>
      <c r="F7" s="83" t="s">
        <v>148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12"/>
      <c r="BC7" s="107" t="s">
        <v>67</v>
      </c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8"/>
      <c r="BT7" s="80">
        <v>2.9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>
        <v>3.3</v>
      </c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>
        <v>3.6</v>
      </c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>
        <v>3.6</v>
      </c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>
        <v>3.6</v>
      </c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39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</row>
    <row r="8" spans="1:167" s="8" customFormat="1" ht="42.75" customHeight="1">
      <c r="A8" s="68">
        <v>3</v>
      </c>
      <c r="B8" s="69"/>
      <c r="C8" s="69"/>
      <c r="D8" s="69"/>
      <c r="E8" s="70"/>
      <c r="F8" s="156" t="s">
        <v>124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0"/>
      <c r="BC8" s="168" t="s">
        <v>67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70"/>
      <c r="BT8" s="74" t="s">
        <v>262</v>
      </c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6"/>
      <c r="CG8" s="74" t="s">
        <v>262</v>
      </c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6"/>
      <c r="CT8" s="74" t="s">
        <v>262</v>
      </c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6"/>
      <c r="DG8" s="74" t="s">
        <v>262</v>
      </c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6"/>
      <c r="DT8" s="74" t="s">
        <v>262</v>
      </c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6"/>
      <c r="EG8" s="37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8" customFormat="1" ht="47.25" customHeight="1">
      <c r="A9" s="71"/>
      <c r="B9" s="72"/>
      <c r="C9" s="72"/>
      <c r="D9" s="72"/>
      <c r="E9" s="73"/>
      <c r="F9" s="41" t="s">
        <v>149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11"/>
      <c r="BC9" s="108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10"/>
      <c r="BT9" s="74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6"/>
      <c r="CG9" s="74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6"/>
      <c r="CT9" s="74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6"/>
      <c r="DG9" s="74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6"/>
      <c r="DT9" s="74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6"/>
      <c r="EG9" s="40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2"/>
    </row>
    <row r="10" spans="1:167" s="8" customFormat="1" ht="28.5" customHeight="1">
      <c r="A10" s="68">
        <v>4</v>
      </c>
      <c r="B10" s="69"/>
      <c r="C10" s="69"/>
      <c r="D10" s="69"/>
      <c r="E10" s="70"/>
      <c r="F10" s="38" t="s">
        <v>150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0"/>
      <c r="BC10" s="111" t="s">
        <v>66</v>
      </c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80">
        <v>77.1</v>
      </c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>
        <v>71.1</v>
      </c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>
        <v>67.5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v>61.1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v>54.5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</row>
    <row r="11" spans="1:167" s="8" customFormat="1" ht="63" customHeight="1">
      <c r="A11" s="71"/>
      <c r="B11" s="72"/>
      <c r="C11" s="72"/>
      <c r="D11" s="72"/>
      <c r="E11" s="73"/>
      <c r="F11" s="41" t="s">
        <v>151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30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2"/>
    </row>
    <row r="12" spans="1:167" s="8" customFormat="1" ht="76.5" customHeight="1">
      <c r="A12" s="68">
        <v>5</v>
      </c>
      <c r="B12" s="69"/>
      <c r="C12" s="69"/>
      <c r="D12" s="69"/>
      <c r="E12" s="70"/>
      <c r="F12" s="38" t="s">
        <v>125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17"/>
      <c r="BC12" s="108" t="s">
        <v>67</v>
      </c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10"/>
      <c r="BT12" s="74" t="s">
        <v>262</v>
      </c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6"/>
      <c r="CG12" s="74" t="s">
        <v>262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4" t="s">
        <v>262</v>
      </c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6"/>
      <c r="DG12" s="74" t="s">
        <v>262</v>
      </c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6"/>
      <c r="DT12" s="74" t="s">
        <v>262</v>
      </c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6"/>
      <c r="EG12" s="37" t="s">
        <v>210</v>
      </c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8" customFormat="1" ht="63" customHeight="1">
      <c r="A13" s="71"/>
      <c r="B13" s="72"/>
      <c r="C13" s="72"/>
      <c r="D13" s="72"/>
      <c r="E13" s="73"/>
      <c r="F13" s="41" t="s">
        <v>126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18"/>
      <c r="BC13" s="171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3"/>
      <c r="BT13" s="85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7"/>
      <c r="CG13" s="85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7"/>
      <c r="CT13" s="85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7"/>
      <c r="DG13" s="85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7"/>
      <c r="DT13" s="85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7"/>
      <c r="EG13" s="40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8" customFormat="1" ht="44.25" customHeight="1">
      <c r="A14" s="91">
        <v>6</v>
      </c>
      <c r="B14" s="92"/>
      <c r="C14" s="92"/>
      <c r="D14" s="92"/>
      <c r="E14" s="93"/>
      <c r="F14" s="83" t="s">
        <v>152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12"/>
      <c r="BC14" s="80" t="s">
        <v>112</v>
      </c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183">
        <v>51595.4</v>
      </c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55">
        <v>0</v>
      </c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>
        <v>0</v>
      </c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>
        <v>0</v>
      </c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>
        <v>0</v>
      </c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38" t="s">
        <v>338</v>
      </c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40"/>
    </row>
    <row r="15" spans="1:167" s="8" customFormat="1" ht="93" customHeight="1">
      <c r="A15" s="91">
        <v>7</v>
      </c>
      <c r="B15" s="92"/>
      <c r="C15" s="92"/>
      <c r="D15" s="92"/>
      <c r="E15" s="93"/>
      <c r="F15" s="83" t="s">
        <v>153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12"/>
      <c r="BC15" s="107" t="s">
        <v>67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83">
        <v>51595.4</v>
      </c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55">
        <v>0</v>
      </c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>
        <v>0</v>
      </c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>
        <v>0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>
        <v>0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44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6"/>
    </row>
    <row r="16" spans="1:167" s="8" customFormat="1" ht="30.75" customHeight="1">
      <c r="A16" s="91">
        <v>8</v>
      </c>
      <c r="B16" s="92"/>
      <c r="C16" s="92"/>
      <c r="D16" s="92"/>
      <c r="E16" s="93"/>
      <c r="F16" s="83" t="s">
        <v>154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12"/>
      <c r="BC16" s="111" t="s">
        <v>67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55">
        <v>0</v>
      </c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>
        <v>0</v>
      </c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>
        <v>0</v>
      </c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>
        <v>0</v>
      </c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>
        <v>0</v>
      </c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38" t="s">
        <v>248</v>
      </c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40"/>
    </row>
    <row r="17" spans="1:167" s="8" customFormat="1" ht="63.75" customHeight="1">
      <c r="A17" s="91">
        <v>9</v>
      </c>
      <c r="B17" s="92"/>
      <c r="C17" s="92"/>
      <c r="D17" s="92"/>
      <c r="E17" s="93"/>
      <c r="F17" s="83" t="s">
        <v>155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12"/>
      <c r="BC17" s="80" t="s">
        <v>112</v>
      </c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155">
        <v>0</v>
      </c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>
        <v>0</v>
      </c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>
        <v>0</v>
      </c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>
        <v>0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>
        <v>0</v>
      </c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44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ht="22.5" customHeight="1">
      <c r="A18" s="77" t="s">
        <v>68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</row>
    <row r="19" spans="1:167" s="8" customFormat="1" ht="42" customHeight="1">
      <c r="A19" s="91">
        <v>10</v>
      </c>
      <c r="B19" s="92"/>
      <c r="C19" s="92"/>
      <c r="D19" s="92"/>
      <c r="E19" s="93"/>
      <c r="F19" s="83" t="s">
        <v>156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12"/>
      <c r="BC19" s="125" t="s">
        <v>157</v>
      </c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7"/>
      <c r="BT19" s="80">
        <v>481.2</v>
      </c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>
        <v>478.1</v>
      </c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>
        <v>484.4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490.8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497.5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218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</row>
    <row r="20" spans="1:167" s="8" customFormat="1" ht="47.25" customHeight="1">
      <c r="A20" s="68">
        <v>11</v>
      </c>
      <c r="B20" s="69"/>
      <c r="C20" s="69"/>
      <c r="D20" s="69"/>
      <c r="E20" s="70"/>
      <c r="F20" s="38" t="s">
        <v>158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9"/>
      <c r="BC20" s="88" t="s">
        <v>66</v>
      </c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90"/>
      <c r="BT20" s="88">
        <v>35.65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90"/>
      <c r="CG20" s="88">
        <v>35.65</v>
      </c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90"/>
      <c r="CT20" s="88">
        <v>37.2</v>
      </c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90"/>
      <c r="DG20" s="88">
        <v>38.9</v>
      </c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90"/>
      <c r="DT20" s="88">
        <v>40.7</v>
      </c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90"/>
      <c r="EG20" s="220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</row>
    <row r="21" spans="1:167" s="8" customFormat="1" ht="50.25" customHeight="1">
      <c r="A21" s="71"/>
      <c r="B21" s="72"/>
      <c r="C21" s="72"/>
      <c r="D21" s="72"/>
      <c r="E21" s="73"/>
      <c r="F21" s="41" t="s">
        <v>159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11"/>
      <c r="BC21" s="85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7"/>
      <c r="BT21" s="85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7"/>
      <c r="CG21" s="85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7"/>
      <c r="CT21" s="85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7"/>
      <c r="DG21" s="85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T21" s="85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7"/>
      <c r="EG21" s="222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</row>
    <row r="22" spans="1:167" s="8" customFormat="1" ht="57.75" customHeight="1">
      <c r="A22" s="68">
        <v>12</v>
      </c>
      <c r="B22" s="69"/>
      <c r="C22" s="69"/>
      <c r="D22" s="69"/>
      <c r="E22" s="70"/>
      <c r="F22" s="38" t="s">
        <v>29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9"/>
      <c r="BC22" s="88" t="s">
        <v>66</v>
      </c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90"/>
      <c r="BT22" s="174" t="s">
        <v>262</v>
      </c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6"/>
      <c r="CG22" s="174">
        <v>14.3</v>
      </c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6"/>
      <c r="CT22" s="88">
        <v>15</v>
      </c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90"/>
      <c r="DG22" s="88">
        <v>15</v>
      </c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90"/>
      <c r="DT22" s="88">
        <v>15</v>
      </c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90"/>
      <c r="EG22" s="37" t="s">
        <v>41</v>
      </c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s="8" customFormat="1" ht="90" customHeight="1">
      <c r="A23" s="104"/>
      <c r="B23" s="105"/>
      <c r="C23" s="105"/>
      <c r="D23" s="105"/>
      <c r="E23" s="106"/>
      <c r="F23" s="44" t="s">
        <v>333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10"/>
      <c r="BC23" s="74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  <c r="BT23" s="177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9"/>
      <c r="CG23" s="177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9"/>
      <c r="CT23" s="74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6"/>
      <c r="DG23" s="74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6"/>
      <c r="DT23" s="74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6"/>
      <c r="EG23" s="43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5"/>
    </row>
    <row r="24" spans="1:167" s="8" customFormat="1" ht="122.25" customHeight="1">
      <c r="A24" s="71"/>
      <c r="B24" s="72"/>
      <c r="C24" s="72"/>
      <c r="D24" s="72"/>
      <c r="E24" s="73"/>
      <c r="F24" s="41" t="s">
        <v>332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11"/>
      <c r="BC24" s="85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7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2"/>
      <c r="CG24" s="180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2"/>
      <c r="CT24" s="85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7"/>
      <c r="DG24" s="85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  <c r="DT24" s="85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7"/>
      <c r="EG24" s="40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8" customFormat="1" ht="57.75" customHeight="1">
      <c r="A25" s="68">
        <v>13</v>
      </c>
      <c r="B25" s="69"/>
      <c r="C25" s="69"/>
      <c r="D25" s="69"/>
      <c r="E25" s="70"/>
      <c r="F25" s="38" t="s">
        <v>254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9"/>
      <c r="BC25" s="168" t="s">
        <v>67</v>
      </c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70"/>
      <c r="BT25" s="88" t="s">
        <v>262</v>
      </c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90"/>
      <c r="CG25" s="88">
        <v>1.8</v>
      </c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90"/>
      <c r="CT25" s="88">
        <v>1.8</v>
      </c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90"/>
      <c r="DG25" s="88">
        <v>1.8</v>
      </c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  <c r="DT25" s="88">
        <v>1.8</v>
      </c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90"/>
      <c r="EG25" s="37" t="s">
        <v>334</v>
      </c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7" s="8" customFormat="1" ht="110.25" customHeight="1">
      <c r="A26" s="71"/>
      <c r="B26" s="72"/>
      <c r="C26" s="72"/>
      <c r="D26" s="72"/>
      <c r="E26" s="73"/>
      <c r="F26" s="41" t="s">
        <v>160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1"/>
      <c r="BC26" s="171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3"/>
      <c r="BT26" s="85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7"/>
      <c r="CG26" s="85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7"/>
      <c r="CT26" s="85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7"/>
      <c r="DG26" s="85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  <c r="DT26" s="85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7"/>
      <c r="EG26" s="40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8" customFormat="1" ht="90.75" customHeight="1">
      <c r="A27" s="91">
        <v>14</v>
      </c>
      <c r="B27" s="92"/>
      <c r="C27" s="92"/>
      <c r="D27" s="92"/>
      <c r="E27" s="93"/>
      <c r="F27" s="83" t="s">
        <v>161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12"/>
      <c r="BC27" s="80" t="s">
        <v>66</v>
      </c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>
        <v>0</v>
      </c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>
        <v>0</v>
      </c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>
        <v>27.5</v>
      </c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>
        <v>23</v>
      </c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>
        <v>19.1</v>
      </c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46" t="s">
        <v>21</v>
      </c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</row>
    <row r="28" spans="1:167" s="8" customFormat="1" ht="58.5" customHeight="1">
      <c r="A28" s="68">
        <v>15</v>
      </c>
      <c r="B28" s="69"/>
      <c r="C28" s="69"/>
      <c r="D28" s="69"/>
      <c r="E28" s="70"/>
      <c r="F28" s="38" t="s">
        <v>162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9"/>
      <c r="BC28" s="168" t="s">
        <v>104</v>
      </c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88">
        <v>0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88">
        <v>70.1</v>
      </c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>
        <v>67.1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90"/>
      <c r="DG28" s="88">
        <v>64.25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90"/>
      <c r="DT28" s="88">
        <v>61.47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90"/>
      <c r="EG28" s="37" t="s">
        <v>341</v>
      </c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9"/>
    </row>
    <row r="29" spans="1:167" s="8" customFormat="1" ht="75.75" customHeight="1">
      <c r="A29" s="71"/>
      <c r="B29" s="72"/>
      <c r="C29" s="72"/>
      <c r="D29" s="72"/>
      <c r="E29" s="73"/>
      <c r="F29" s="41" t="s">
        <v>163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11"/>
      <c r="BC29" s="171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3"/>
      <c r="BT29" s="85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7"/>
      <c r="CG29" s="85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7"/>
      <c r="CT29" s="85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7"/>
      <c r="DG29" s="85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  <c r="DT29" s="85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7"/>
      <c r="EG29" s="40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2"/>
    </row>
    <row r="30" spans="1:167" s="8" customFormat="1" ht="58.5" customHeight="1">
      <c r="A30" s="68">
        <v>16</v>
      </c>
      <c r="B30" s="69"/>
      <c r="C30" s="69"/>
      <c r="D30" s="69"/>
      <c r="E30" s="70"/>
      <c r="F30" s="38" t="s">
        <v>165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9"/>
      <c r="BC30" s="115" t="s">
        <v>112</v>
      </c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47">
        <v>1487.6</v>
      </c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>
        <v>5865</v>
      </c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>
        <v>9700</v>
      </c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61">
        <v>4600</v>
      </c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47" t="s">
        <v>339</v>
      </c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38" t="s">
        <v>42</v>
      </c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40"/>
    </row>
    <row r="31" spans="1:167" s="8" customFormat="1" ht="15">
      <c r="A31" s="104"/>
      <c r="B31" s="105"/>
      <c r="C31" s="105"/>
      <c r="D31" s="105"/>
      <c r="E31" s="106"/>
      <c r="F31" s="112" t="s">
        <v>70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0"/>
      <c r="BC31" s="108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10"/>
      <c r="BT31" s="148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50"/>
      <c r="CG31" s="148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50"/>
      <c r="CT31" s="148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50"/>
      <c r="DG31" s="148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50"/>
      <c r="DT31" s="148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50"/>
      <c r="EG31" s="141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3"/>
    </row>
    <row r="32" spans="1:167" s="8" customFormat="1" ht="30" customHeight="1">
      <c r="A32" s="104"/>
      <c r="B32" s="105"/>
      <c r="C32" s="105"/>
      <c r="D32" s="105"/>
      <c r="E32" s="106"/>
      <c r="F32" s="44" t="s">
        <v>166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10"/>
      <c r="BC32" s="108" t="s">
        <v>77</v>
      </c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10"/>
      <c r="BT32" s="157">
        <v>160.7</v>
      </c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9"/>
      <c r="CG32" s="157">
        <v>642.1</v>
      </c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9"/>
      <c r="CT32" s="157">
        <v>1053.4</v>
      </c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9"/>
      <c r="DG32" s="157">
        <v>495.4</v>
      </c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9"/>
      <c r="DT32" s="157" t="s">
        <v>339</v>
      </c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9"/>
      <c r="EG32" s="141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3"/>
    </row>
    <row r="33" spans="1:167" s="8" customFormat="1" ht="64.5" customHeight="1">
      <c r="A33" s="71"/>
      <c r="B33" s="72"/>
      <c r="C33" s="72"/>
      <c r="D33" s="72"/>
      <c r="E33" s="73"/>
      <c r="F33" s="41" t="s">
        <v>167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11"/>
      <c r="BC33" s="61" t="s">
        <v>77</v>
      </c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184">
        <v>8.2</v>
      </c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>
        <v>30.7</v>
      </c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5">
        <v>51</v>
      </c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>
        <v>24.3</v>
      </c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 t="s">
        <v>339</v>
      </c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44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</row>
    <row r="34" spans="1:167" ht="22.5" customHeight="1">
      <c r="A34" s="77" t="s">
        <v>69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9"/>
    </row>
    <row r="35" spans="1:167" s="8" customFormat="1" ht="28.5" customHeight="1">
      <c r="A35" s="68">
        <v>17</v>
      </c>
      <c r="B35" s="69"/>
      <c r="C35" s="69"/>
      <c r="D35" s="69"/>
      <c r="E35" s="70"/>
      <c r="F35" s="38" t="s">
        <v>230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9"/>
      <c r="BC35" s="115" t="s">
        <v>71</v>
      </c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>
        <v>29.2</v>
      </c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 t="s">
        <v>262</v>
      </c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 t="s">
        <v>262</v>
      </c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 t="s">
        <v>262</v>
      </c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 t="s">
        <v>22</v>
      </c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38" t="s">
        <v>135</v>
      </c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40"/>
    </row>
    <row r="36" spans="1:167" s="8" customFormat="1" ht="15">
      <c r="A36" s="104"/>
      <c r="B36" s="105"/>
      <c r="C36" s="105"/>
      <c r="D36" s="105"/>
      <c r="E36" s="106"/>
      <c r="F36" s="112" t="s">
        <v>70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0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141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3"/>
    </row>
    <row r="37" spans="1:167" s="8" customFormat="1" ht="30" customHeight="1">
      <c r="A37" s="104"/>
      <c r="B37" s="105"/>
      <c r="C37" s="105"/>
      <c r="D37" s="105"/>
      <c r="E37" s="106"/>
      <c r="F37" s="44" t="s">
        <v>72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10"/>
      <c r="BC37" s="107" t="s">
        <v>67</v>
      </c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56">
        <v>18.74</v>
      </c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 t="s">
        <v>262</v>
      </c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 t="s">
        <v>262</v>
      </c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 t="s">
        <v>262</v>
      </c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 t="s">
        <v>262</v>
      </c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141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3"/>
    </row>
    <row r="38" spans="1:167" s="8" customFormat="1" ht="32.25" customHeight="1">
      <c r="A38" s="71"/>
      <c r="B38" s="72"/>
      <c r="C38" s="72"/>
      <c r="D38" s="72"/>
      <c r="E38" s="73"/>
      <c r="F38" s="41" t="s">
        <v>73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11"/>
      <c r="BC38" s="81" t="s">
        <v>67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61" t="s">
        <v>262</v>
      </c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 t="s">
        <v>262</v>
      </c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 t="s">
        <v>262</v>
      </c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 t="s">
        <v>262</v>
      </c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 t="s">
        <v>262</v>
      </c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141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3"/>
    </row>
    <row r="39" spans="1:167" s="8" customFormat="1" ht="123" customHeight="1">
      <c r="A39" s="91" t="s">
        <v>255</v>
      </c>
      <c r="B39" s="92"/>
      <c r="C39" s="92"/>
      <c r="D39" s="92"/>
      <c r="E39" s="93"/>
      <c r="F39" s="82" t="s">
        <v>257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12"/>
      <c r="BC39" s="62" t="s">
        <v>66</v>
      </c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4"/>
      <c r="BT39" s="57">
        <v>7</v>
      </c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9"/>
      <c r="CG39" s="57" t="s">
        <v>262</v>
      </c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9"/>
      <c r="CT39" s="57" t="s">
        <v>262</v>
      </c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9"/>
      <c r="DG39" s="57" t="s">
        <v>262</v>
      </c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9"/>
      <c r="DT39" s="57" t="s">
        <v>262</v>
      </c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9"/>
      <c r="EG39" s="141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3"/>
    </row>
    <row r="40" spans="1:167" s="8" customFormat="1" ht="227.25" customHeight="1">
      <c r="A40" s="91" t="s">
        <v>256</v>
      </c>
      <c r="B40" s="92"/>
      <c r="C40" s="92"/>
      <c r="D40" s="92"/>
      <c r="E40" s="93"/>
      <c r="F40" s="82" t="s">
        <v>269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12"/>
      <c r="BC40" s="62" t="s">
        <v>66</v>
      </c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4"/>
      <c r="BT40" s="65" t="s">
        <v>262</v>
      </c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7"/>
      <c r="CG40" s="57" t="s">
        <v>262</v>
      </c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9"/>
      <c r="CT40" s="57" t="s">
        <v>262</v>
      </c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9"/>
      <c r="DG40" s="57" t="s">
        <v>262</v>
      </c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9"/>
      <c r="DT40" s="57" t="s">
        <v>262</v>
      </c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9"/>
      <c r="EG40" s="144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6"/>
    </row>
    <row r="41" spans="1:167" s="8" customFormat="1" ht="42.75" customHeight="1">
      <c r="A41" s="68">
        <v>18</v>
      </c>
      <c r="B41" s="69"/>
      <c r="C41" s="69"/>
      <c r="D41" s="69"/>
      <c r="E41" s="70"/>
      <c r="F41" s="38" t="s">
        <v>127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9"/>
      <c r="BC41" s="88" t="s">
        <v>66</v>
      </c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90"/>
      <c r="BT41" s="88">
        <v>32</v>
      </c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90"/>
      <c r="CG41" s="88">
        <v>23</v>
      </c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90"/>
      <c r="CT41" s="88" t="s">
        <v>262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90"/>
      <c r="DG41" s="88" t="s">
        <v>262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90"/>
      <c r="DT41" s="88" t="s">
        <v>262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90"/>
      <c r="EG41" s="47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9"/>
    </row>
    <row r="42" spans="1:167" s="8" customFormat="1" ht="34.5" customHeight="1">
      <c r="A42" s="71"/>
      <c r="B42" s="72"/>
      <c r="C42" s="72"/>
      <c r="D42" s="72"/>
      <c r="E42" s="73"/>
      <c r="F42" s="41" t="s">
        <v>128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11"/>
      <c r="BC42" s="85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7"/>
      <c r="BT42" s="85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7"/>
      <c r="CG42" s="85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7"/>
      <c r="CT42" s="85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7"/>
      <c r="DG42" s="85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7"/>
      <c r="DT42" s="85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7"/>
      <c r="EG42" s="50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2"/>
    </row>
    <row r="43" spans="1:167" s="8" customFormat="1" ht="44.25" customHeight="1">
      <c r="A43" s="68">
        <v>19</v>
      </c>
      <c r="B43" s="69"/>
      <c r="C43" s="69"/>
      <c r="D43" s="69"/>
      <c r="E43" s="70"/>
      <c r="F43" s="38" t="s">
        <v>231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10"/>
      <c r="BC43" s="88" t="s">
        <v>74</v>
      </c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/>
      <c r="BT43" s="88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90"/>
      <c r="CG43" s="88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90"/>
      <c r="CT43" s="88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90"/>
      <c r="DG43" s="88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90"/>
      <c r="DT43" s="88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90"/>
      <c r="EG43" s="37" t="s">
        <v>43</v>
      </c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9"/>
    </row>
    <row r="44" spans="1:167" s="8" customFormat="1" ht="59.25" customHeight="1">
      <c r="A44" s="71"/>
      <c r="B44" s="72"/>
      <c r="C44" s="72"/>
      <c r="D44" s="72"/>
      <c r="E44" s="73"/>
      <c r="F44" s="41" t="s">
        <v>168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11"/>
      <c r="BC44" s="85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7"/>
      <c r="BT44" s="85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7"/>
      <c r="CG44" s="85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7"/>
      <c r="CT44" s="85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7"/>
      <c r="DG44" s="85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7"/>
      <c r="DT44" s="85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7"/>
      <c r="EG44" s="40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s="8" customFormat="1" ht="101.25" customHeight="1">
      <c r="A45" s="91">
        <v>20</v>
      </c>
      <c r="B45" s="92"/>
      <c r="C45" s="92"/>
      <c r="D45" s="92"/>
      <c r="E45" s="93"/>
      <c r="F45" s="83" t="s">
        <v>169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12"/>
      <c r="BC45" s="81" t="s">
        <v>67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0">
        <v>10</v>
      </c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>
        <v>10</v>
      </c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>
        <v>10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v>10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v>10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46" t="s">
        <v>335</v>
      </c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</row>
    <row r="46" spans="1:167" s="7" customFormat="1" ht="75" customHeight="1">
      <c r="A46" s="68">
        <v>21</v>
      </c>
      <c r="B46" s="69"/>
      <c r="C46" s="69"/>
      <c r="D46" s="69"/>
      <c r="E46" s="70"/>
      <c r="F46" s="38" t="s">
        <v>129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16"/>
      <c r="BC46" s="132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4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90"/>
      <c r="CG46" s="88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90"/>
      <c r="CT46" s="88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90"/>
      <c r="DG46" s="88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90"/>
      <c r="DT46" s="88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90"/>
      <c r="EG46" s="47" t="s">
        <v>44</v>
      </c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9"/>
    </row>
    <row r="47" spans="1:167" s="8" customFormat="1" ht="42.75" customHeight="1">
      <c r="A47" s="104"/>
      <c r="B47" s="105"/>
      <c r="C47" s="105"/>
      <c r="D47" s="105"/>
      <c r="E47" s="106"/>
      <c r="F47" s="44" t="s">
        <v>130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0"/>
      <c r="BC47" s="135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7"/>
      <c r="BT47" s="74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6"/>
      <c r="CG47" s="74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74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6"/>
      <c r="DG47" s="74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6"/>
      <c r="DT47" s="74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6"/>
      <c r="EG47" s="50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2"/>
    </row>
    <row r="48" spans="1:167" s="8" customFormat="1" ht="30" customHeight="1">
      <c r="A48" s="104"/>
      <c r="B48" s="105"/>
      <c r="C48" s="105"/>
      <c r="D48" s="105"/>
      <c r="E48" s="106"/>
      <c r="F48" s="44" t="s">
        <v>50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10"/>
      <c r="BC48" s="56" t="s">
        <v>104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 t="s">
        <v>262</v>
      </c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 t="s">
        <v>262</v>
      </c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 t="s">
        <v>262</v>
      </c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 t="s">
        <v>262</v>
      </c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 t="s">
        <v>262</v>
      </c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0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2"/>
    </row>
    <row r="49" spans="1:167" s="8" customFormat="1" ht="31.5" customHeight="1">
      <c r="A49" s="71"/>
      <c r="B49" s="72"/>
      <c r="C49" s="72"/>
      <c r="D49" s="72"/>
      <c r="E49" s="73"/>
      <c r="F49" s="41" t="s">
        <v>305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11"/>
      <c r="BC49" s="81" t="s">
        <v>67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61" t="s">
        <v>262</v>
      </c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 t="s">
        <v>262</v>
      </c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 t="s">
        <v>262</v>
      </c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 t="s">
        <v>262</v>
      </c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 t="s">
        <v>262</v>
      </c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53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5"/>
    </row>
    <row r="50" spans="1:167" s="8" customFormat="1" ht="62.25" customHeight="1">
      <c r="A50" s="91">
        <v>22</v>
      </c>
      <c r="B50" s="92"/>
      <c r="C50" s="92"/>
      <c r="D50" s="92"/>
      <c r="E50" s="93"/>
      <c r="F50" s="83" t="s">
        <v>170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2"/>
      <c r="BC50" s="81" t="s">
        <v>112</v>
      </c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0">
        <v>0</v>
      </c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>
        <v>0</v>
      </c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>
        <v>0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v>0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v>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</row>
    <row r="51" spans="1:167" s="8" customFormat="1" ht="44.25" customHeight="1">
      <c r="A51" s="91">
        <v>23</v>
      </c>
      <c r="B51" s="92"/>
      <c r="C51" s="92"/>
      <c r="D51" s="92"/>
      <c r="E51" s="93"/>
      <c r="F51" s="83" t="s">
        <v>171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12"/>
      <c r="BC51" s="81" t="s">
        <v>77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0" t="s">
        <v>262</v>
      </c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>
        <v>14.3</v>
      </c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 t="s">
        <v>262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 t="s">
        <v>262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 t="s">
        <v>262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46" t="s">
        <v>267</v>
      </c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</row>
    <row r="52" spans="1:168" ht="22.5" customHeight="1">
      <c r="A52" s="77" t="s">
        <v>75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  <c r="FL52" s="6" t="s">
        <v>262</v>
      </c>
    </row>
    <row r="53" spans="1:167" s="8" customFormat="1" ht="30.75" customHeight="1">
      <c r="A53" s="91">
        <v>24</v>
      </c>
      <c r="B53" s="92"/>
      <c r="C53" s="92"/>
      <c r="D53" s="92"/>
      <c r="E53" s="93"/>
      <c r="F53" s="83" t="s">
        <v>172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12"/>
      <c r="BC53" s="80" t="s">
        <v>80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37" t="s">
        <v>211</v>
      </c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9"/>
    </row>
    <row r="54" spans="1:167" s="8" customFormat="1" ht="30" customHeight="1">
      <c r="A54" s="91">
        <v>25</v>
      </c>
      <c r="B54" s="92"/>
      <c r="C54" s="92"/>
      <c r="D54" s="92"/>
      <c r="E54" s="93"/>
      <c r="F54" s="83" t="s">
        <v>173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11"/>
      <c r="BC54" s="81" t="s">
        <v>67</v>
      </c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43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5"/>
    </row>
    <row r="55" spans="1:167" s="8" customFormat="1" ht="30" customHeight="1">
      <c r="A55" s="91">
        <v>26</v>
      </c>
      <c r="B55" s="92"/>
      <c r="C55" s="92"/>
      <c r="D55" s="92"/>
      <c r="E55" s="93"/>
      <c r="F55" s="83" t="s">
        <v>174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11"/>
      <c r="BC55" s="81" t="s">
        <v>71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43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5"/>
    </row>
    <row r="56" spans="1:167" s="8" customFormat="1" ht="30" customHeight="1">
      <c r="A56" s="91">
        <v>27</v>
      </c>
      <c r="B56" s="92"/>
      <c r="C56" s="92"/>
      <c r="D56" s="92"/>
      <c r="E56" s="93"/>
      <c r="F56" s="83" t="s">
        <v>175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11"/>
      <c r="BC56" s="81" t="s">
        <v>67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43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5"/>
    </row>
    <row r="57" spans="1:167" s="8" customFormat="1" ht="30" customHeight="1">
      <c r="A57" s="91">
        <v>28</v>
      </c>
      <c r="B57" s="92"/>
      <c r="C57" s="92"/>
      <c r="D57" s="92"/>
      <c r="E57" s="93"/>
      <c r="F57" s="83" t="s">
        <v>176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11"/>
      <c r="BC57" s="81" t="s">
        <v>66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40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2"/>
    </row>
    <row r="58" spans="1:167" ht="22.5" customHeight="1">
      <c r="A58" s="77" t="s">
        <v>177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9"/>
    </row>
    <row r="59" spans="1:167" s="8" customFormat="1" ht="57" customHeight="1">
      <c r="A59" s="68">
        <v>29</v>
      </c>
      <c r="B59" s="69"/>
      <c r="C59" s="69"/>
      <c r="D59" s="69"/>
      <c r="E59" s="70"/>
      <c r="F59" s="38" t="s">
        <v>131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19"/>
      <c r="BC59" s="88" t="s">
        <v>66</v>
      </c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90"/>
      <c r="BT59" s="88">
        <v>60</v>
      </c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90"/>
      <c r="CG59" s="88">
        <v>60.3</v>
      </c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90"/>
      <c r="CT59" s="88">
        <v>60.3</v>
      </c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90"/>
      <c r="DG59" s="88">
        <v>60.3</v>
      </c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90"/>
      <c r="DT59" s="88">
        <v>60.3</v>
      </c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90"/>
      <c r="EG59" s="37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9"/>
    </row>
    <row r="60" spans="1:167" s="8" customFormat="1" ht="58.5" customHeight="1">
      <c r="A60" s="71"/>
      <c r="B60" s="72"/>
      <c r="C60" s="72"/>
      <c r="D60" s="72"/>
      <c r="E60" s="73"/>
      <c r="F60" s="41" t="s">
        <v>132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11"/>
      <c r="BC60" s="85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7"/>
      <c r="BT60" s="85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7"/>
      <c r="CG60" s="85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7"/>
      <c r="CT60" s="85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7"/>
      <c r="DG60" s="85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7"/>
      <c r="DT60" s="85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7"/>
      <c r="EG60" s="40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2"/>
    </row>
    <row r="61" spans="1:167" s="8" customFormat="1" ht="28.5" customHeight="1">
      <c r="A61" s="68">
        <v>30</v>
      </c>
      <c r="B61" s="69"/>
      <c r="C61" s="69"/>
      <c r="D61" s="69"/>
      <c r="E61" s="70"/>
      <c r="F61" s="38" t="s">
        <v>76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9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37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9"/>
    </row>
    <row r="62" spans="1:167" s="8" customFormat="1" ht="51" customHeight="1">
      <c r="A62" s="104"/>
      <c r="B62" s="105"/>
      <c r="C62" s="105"/>
      <c r="D62" s="105"/>
      <c r="E62" s="106"/>
      <c r="F62" s="44" t="s">
        <v>120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10"/>
      <c r="BC62" s="56" t="s">
        <v>77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74">
        <v>16362.6</v>
      </c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6"/>
      <c r="CG62" s="56">
        <v>18012.6</v>
      </c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>
        <v>19798</v>
      </c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>
        <v>21778</v>
      </c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>
        <v>23956</v>
      </c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43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5"/>
    </row>
    <row r="63" spans="1:167" s="8" customFormat="1" ht="30" customHeight="1">
      <c r="A63" s="104"/>
      <c r="B63" s="105"/>
      <c r="C63" s="105"/>
      <c r="D63" s="105"/>
      <c r="E63" s="106"/>
      <c r="F63" s="44" t="s">
        <v>178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10"/>
      <c r="BC63" s="107" t="s">
        <v>67</v>
      </c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56">
        <v>7166.7</v>
      </c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>
        <v>7617.9</v>
      </c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>
        <v>8300</v>
      </c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>
        <v>8300</v>
      </c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>
        <v>8300</v>
      </c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43" t="s">
        <v>282</v>
      </c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5"/>
    </row>
    <row r="64" spans="1:167" s="8" customFormat="1" ht="29.25" customHeight="1">
      <c r="A64" s="104"/>
      <c r="B64" s="105"/>
      <c r="C64" s="105"/>
      <c r="D64" s="105"/>
      <c r="E64" s="106"/>
      <c r="F64" s="44" t="s">
        <v>179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10"/>
      <c r="BC64" s="107" t="s">
        <v>67</v>
      </c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56">
        <v>11257.1</v>
      </c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>
        <v>13055</v>
      </c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>
        <v>13707</v>
      </c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>
        <v>13707</v>
      </c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>
        <v>13707</v>
      </c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43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5"/>
    </row>
    <row r="65" spans="1:167" s="8" customFormat="1" ht="30" customHeight="1">
      <c r="A65" s="104"/>
      <c r="B65" s="105"/>
      <c r="C65" s="105"/>
      <c r="D65" s="105"/>
      <c r="E65" s="106"/>
      <c r="F65" s="128" t="s">
        <v>121</v>
      </c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0"/>
      <c r="BC65" s="107" t="s">
        <v>67</v>
      </c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56">
        <v>12700</v>
      </c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>
        <v>13600</v>
      </c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>
        <v>14100</v>
      </c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>
        <v>14100</v>
      </c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>
        <v>14100</v>
      </c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43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</row>
    <row r="66" spans="1:167" s="8" customFormat="1" ht="44.25" customHeight="1">
      <c r="A66" s="104"/>
      <c r="B66" s="105"/>
      <c r="C66" s="105"/>
      <c r="D66" s="105"/>
      <c r="E66" s="106"/>
      <c r="F66" s="128" t="s">
        <v>180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0"/>
      <c r="BC66" s="108" t="s">
        <v>77</v>
      </c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10"/>
      <c r="BT66" s="74">
        <v>9600</v>
      </c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6"/>
      <c r="CG66" s="74">
        <v>10000</v>
      </c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6"/>
      <c r="CT66" s="74">
        <v>10800</v>
      </c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6"/>
      <c r="DG66" s="74">
        <v>10800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6"/>
      <c r="DT66" s="74">
        <v>10800</v>
      </c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6"/>
      <c r="EG66" s="43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5"/>
    </row>
    <row r="67" spans="1:167" s="8" customFormat="1" ht="63" customHeight="1">
      <c r="A67" s="104"/>
      <c r="B67" s="105"/>
      <c r="C67" s="105"/>
      <c r="D67" s="105"/>
      <c r="E67" s="106"/>
      <c r="F67" s="128" t="s">
        <v>181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0"/>
      <c r="BC67" s="108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74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6"/>
      <c r="CG67" s="74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6"/>
      <c r="CT67" s="74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6"/>
      <c r="DG67" s="74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6"/>
      <c r="DT67" s="74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6"/>
      <c r="EG67" s="43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5"/>
    </row>
    <row r="68" spans="1:167" s="8" customFormat="1" ht="30" customHeight="1">
      <c r="A68" s="104"/>
      <c r="B68" s="105"/>
      <c r="C68" s="105"/>
      <c r="D68" s="105"/>
      <c r="E68" s="106"/>
      <c r="F68" s="44" t="s">
        <v>182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10"/>
      <c r="BC68" s="107" t="s">
        <v>67</v>
      </c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56">
        <v>11750.9</v>
      </c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>
        <v>12798</v>
      </c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>
        <v>13438</v>
      </c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>
        <v>14110</v>
      </c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>
        <v>14815</v>
      </c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</row>
    <row r="69" spans="1:167" s="8" customFormat="1" ht="30" customHeight="1">
      <c r="A69" s="104"/>
      <c r="B69" s="105"/>
      <c r="C69" s="105"/>
      <c r="D69" s="105"/>
      <c r="E69" s="106"/>
      <c r="F69" s="128" t="s">
        <v>78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0"/>
      <c r="BC69" s="107" t="s">
        <v>67</v>
      </c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56">
        <v>17925</v>
      </c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>
        <v>20201</v>
      </c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>
        <v>21200</v>
      </c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>
        <v>22260</v>
      </c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>
        <v>23370</v>
      </c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43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5"/>
    </row>
    <row r="70" spans="1:167" s="20" customFormat="1" ht="44.25" customHeight="1">
      <c r="A70" s="104"/>
      <c r="B70" s="105"/>
      <c r="C70" s="105"/>
      <c r="D70" s="105"/>
      <c r="E70" s="106"/>
      <c r="F70" s="128" t="s">
        <v>123</v>
      </c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0"/>
      <c r="BC70" s="107" t="s">
        <v>67</v>
      </c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56">
        <v>10839</v>
      </c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>
        <v>11496</v>
      </c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>
        <v>12100</v>
      </c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>
        <v>12800</v>
      </c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>
        <v>13400</v>
      </c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43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5"/>
    </row>
    <row r="71" spans="1:167" s="8" customFormat="1" ht="48.75" customHeight="1">
      <c r="A71" s="71"/>
      <c r="B71" s="72"/>
      <c r="C71" s="72"/>
      <c r="D71" s="72"/>
      <c r="E71" s="73"/>
      <c r="F71" s="189" t="s">
        <v>235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1"/>
      <c r="BC71" s="81" t="s">
        <v>77</v>
      </c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61">
        <v>8935</v>
      </c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>
        <v>10285</v>
      </c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>
        <v>10700</v>
      </c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>
        <v>11200</v>
      </c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>
        <v>11800</v>
      </c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40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2"/>
    </row>
    <row r="72" spans="1:167" ht="22.5" customHeight="1">
      <c r="A72" s="77" t="s">
        <v>183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9"/>
    </row>
    <row r="73" spans="1:167" s="8" customFormat="1" ht="42.75" customHeight="1">
      <c r="A73" s="91">
        <v>31</v>
      </c>
      <c r="B73" s="92"/>
      <c r="C73" s="92"/>
      <c r="D73" s="92"/>
      <c r="E73" s="93"/>
      <c r="F73" s="83" t="s">
        <v>79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12"/>
      <c r="BC73" s="125" t="s">
        <v>215</v>
      </c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  <c r="BT73" s="80" t="s">
        <v>339</v>
      </c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>
        <v>28.9</v>
      </c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>
        <v>30</v>
      </c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>
        <v>30</v>
      </c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>
        <v>30</v>
      </c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46" t="s">
        <v>304</v>
      </c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</row>
    <row r="74" spans="1:167" s="8" customFormat="1" ht="42.75" customHeight="1">
      <c r="A74" s="91">
        <v>32</v>
      </c>
      <c r="B74" s="92"/>
      <c r="C74" s="92"/>
      <c r="D74" s="92"/>
      <c r="E74" s="93"/>
      <c r="F74" s="83" t="s">
        <v>184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12"/>
      <c r="BC74" s="111" t="s">
        <v>66</v>
      </c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80">
        <v>46</v>
      </c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>
        <v>46.1</v>
      </c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>
        <v>49.2</v>
      </c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>
        <v>50.9</v>
      </c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>
        <v>52.6</v>
      </c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37" t="s">
        <v>283</v>
      </c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9"/>
    </row>
    <row r="75" spans="1:167" s="8" customFormat="1" ht="51.75" customHeight="1">
      <c r="A75" s="91">
        <v>33</v>
      </c>
      <c r="B75" s="92"/>
      <c r="C75" s="92"/>
      <c r="D75" s="92"/>
      <c r="E75" s="93"/>
      <c r="F75" s="83" t="s">
        <v>185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12"/>
      <c r="BC75" s="107" t="s">
        <v>66</v>
      </c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80">
        <v>49.4</v>
      </c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>
        <v>55.2</v>
      </c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>
        <v>59.5</v>
      </c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>
        <v>66.3</v>
      </c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>
        <v>68.4</v>
      </c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40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2"/>
    </row>
    <row r="76" spans="1:167" s="8" customFormat="1" ht="61.5" customHeight="1">
      <c r="A76" s="91">
        <v>34</v>
      </c>
      <c r="B76" s="92"/>
      <c r="C76" s="92"/>
      <c r="D76" s="92"/>
      <c r="E76" s="93"/>
      <c r="F76" s="83" t="s">
        <v>186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12"/>
      <c r="BC76" s="111" t="s">
        <v>80</v>
      </c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80">
        <v>0</v>
      </c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>
        <v>0</v>
      </c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>
        <v>0</v>
      </c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>
        <v>1</v>
      </c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>
        <v>3</v>
      </c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46" t="s">
        <v>263</v>
      </c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</row>
    <row r="77" spans="1:167" s="8" customFormat="1" ht="48" customHeight="1">
      <c r="A77" s="91">
        <v>35</v>
      </c>
      <c r="B77" s="92"/>
      <c r="C77" s="92"/>
      <c r="D77" s="92"/>
      <c r="E77" s="93"/>
      <c r="F77" s="83" t="s">
        <v>187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12"/>
      <c r="BC77" s="81" t="s">
        <v>67</v>
      </c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0">
        <v>5</v>
      </c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>
        <v>5</v>
      </c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>
        <v>5</v>
      </c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>
        <v>5</v>
      </c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>
        <v>5</v>
      </c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</row>
    <row r="78" spans="1:167" s="8" customFormat="1" ht="93" customHeight="1">
      <c r="A78" s="91">
        <v>36</v>
      </c>
      <c r="B78" s="92"/>
      <c r="C78" s="92"/>
      <c r="D78" s="92"/>
      <c r="E78" s="93"/>
      <c r="F78" s="83" t="s">
        <v>188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12"/>
      <c r="BC78" s="81" t="s">
        <v>67</v>
      </c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0">
        <v>11</v>
      </c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>
        <v>9</v>
      </c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>
        <v>9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>
        <v>8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>
        <v>8</v>
      </c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46" t="s">
        <v>45</v>
      </c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</row>
    <row r="79" spans="1:167" s="8" customFormat="1" ht="66" customHeight="1">
      <c r="A79" s="91">
        <v>37</v>
      </c>
      <c r="B79" s="92"/>
      <c r="C79" s="92"/>
      <c r="D79" s="92"/>
      <c r="E79" s="93"/>
      <c r="F79" s="83" t="s">
        <v>189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12"/>
      <c r="BC79" s="81" t="s">
        <v>67</v>
      </c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0">
        <v>0</v>
      </c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>
        <v>9</v>
      </c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>
        <v>9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v>8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v>8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46" t="s">
        <v>306</v>
      </c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</row>
    <row r="80" spans="1:167" s="8" customFormat="1" ht="73.5" customHeight="1">
      <c r="A80" s="91">
        <v>38</v>
      </c>
      <c r="B80" s="92"/>
      <c r="C80" s="92"/>
      <c r="D80" s="92"/>
      <c r="E80" s="93"/>
      <c r="F80" s="83" t="s">
        <v>30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12"/>
      <c r="BC80" s="81" t="s">
        <v>67</v>
      </c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0">
        <v>0</v>
      </c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3">
        <v>0</v>
      </c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0">
        <v>0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>
        <v>0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>
        <v>8</v>
      </c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3" t="s">
        <v>136</v>
      </c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</row>
    <row r="81" spans="1:167" s="8" customFormat="1" ht="93.75" customHeight="1">
      <c r="A81" s="91">
        <v>39</v>
      </c>
      <c r="B81" s="92"/>
      <c r="C81" s="92"/>
      <c r="D81" s="92"/>
      <c r="E81" s="93"/>
      <c r="F81" s="83" t="s">
        <v>190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12"/>
      <c r="BC81" s="81" t="s">
        <v>80</v>
      </c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0">
        <v>11</v>
      </c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>
        <v>9</v>
      </c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>
        <v>9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8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8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46" t="s">
        <v>45</v>
      </c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</row>
    <row r="82" spans="1:167" s="8" customFormat="1" ht="57.75" customHeight="1">
      <c r="A82" s="68">
        <v>40</v>
      </c>
      <c r="B82" s="69"/>
      <c r="C82" s="69"/>
      <c r="D82" s="69"/>
      <c r="E82" s="70"/>
      <c r="F82" s="38" t="s">
        <v>192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9"/>
      <c r="BC82" s="120" t="s">
        <v>191</v>
      </c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>
        <v>735.2</v>
      </c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>
        <v>819</v>
      </c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>
        <v>777.1</v>
      </c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>
        <v>750</v>
      </c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>
        <v>640</v>
      </c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82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</row>
    <row r="83" spans="1:167" s="8" customFormat="1" ht="15">
      <c r="A83" s="104"/>
      <c r="B83" s="105"/>
      <c r="C83" s="105"/>
      <c r="D83" s="105"/>
      <c r="E83" s="106"/>
      <c r="F83" s="44" t="s">
        <v>70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10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37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6"/>
    </row>
    <row r="84" spans="1:167" s="8" customFormat="1" ht="15">
      <c r="A84" s="104"/>
      <c r="B84" s="105"/>
      <c r="C84" s="105"/>
      <c r="D84" s="105"/>
      <c r="E84" s="106"/>
      <c r="F84" s="44" t="s">
        <v>82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10"/>
      <c r="BC84" s="107" t="s">
        <v>67</v>
      </c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56">
        <v>55.9</v>
      </c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>
        <v>84.4</v>
      </c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>
        <v>70.2</v>
      </c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>
        <v>67.3</v>
      </c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>
        <v>60</v>
      </c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43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3"/>
    </row>
    <row r="85" spans="1:167" s="8" customFormat="1" ht="30" customHeight="1">
      <c r="A85" s="104"/>
      <c r="B85" s="105"/>
      <c r="C85" s="105"/>
      <c r="D85" s="105"/>
      <c r="E85" s="106"/>
      <c r="F85" s="118" t="s">
        <v>193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0"/>
      <c r="BC85" s="121" t="s">
        <v>67</v>
      </c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19">
        <v>0</v>
      </c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>
        <v>0</v>
      </c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>
        <v>0</v>
      </c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>
        <v>0</v>
      </c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>
        <v>0</v>
      </c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24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3"/>
    </row>
    <row r="86" spans="1:167" s="8" customFormat="1" ht="15">
      <c r="A86" s="104"/>
      <c r="B86" s="105"/>
      <c r="C86" s="105"/>
      <c r="D86" s="105"/>
      <c r="E86" s="106"/>
      <c r="F86" s="118" t="s">
        <v>194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0"/>
      <c r="BC86" s="107" t="s">
        <v>67</v>
      </c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56">
        <v>14.3</v>
      </c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>
        <v>5.3</v>
      </c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>
        <v>12</v>
      </c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>
        <v>9.8</v>
      </c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>
        <v>9</v>
      </c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43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3"/>
    </row>
    <row r="87" spans="1:167" s="8" customFormat="1" ht="15" customHeight="1">
      <c r="A87" s="104"/>
      <c r="B87" s="105"/>
      <c r="C87" s="105"/>
      <c r="D87" s="105"/>
      <c r="E87" s="106"/>
      <c r="F87" s="44" t="s">
        <v>81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10"/>
      <c r="BC87" s="107" t="s">
        <v>67</v>
      </c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56">
        <v>47</v>
      </c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>
        <v>32.7</v>
      </c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>
        <v>39.9</v>
      </c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>
        <v>39.8</v>
      </c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>
        <v>39.7</v>
      </c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43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5"/>
    </row>
    <row r="88" spans="1:167" s="8" customFormat="1" ht="15">
      <c r="A88" s="104"/>
      <c r="B88" s="105"/>
      <c r="C88" s="105"/>
      <c r="D88" s="105"/>
      <c r="E88" s="106"/>
      <c r="F88" s="118" t="s">
        <v>70</v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0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43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5"/>
    </row>
    <row r="89" spans="1:167" s="8" customFormat="1" ht="60" customHeight="1">
      <c r="A89" s="104"/>
      <c r="B89" s="105"/>
      <c r="C89" s="105"/>
      <c r="D89" s="105"/>
      <c r="E89" s="106"/>
      <c r="F89" s="118" t="s">
        <v>195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0"/>
      <c r="BC89" s="116" t="s">
        <v>191</v>
      </c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>
        <v>3.6</v>
      </c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>
        <v>2.4</v>
      </c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>
        <v>3</v>
      </c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>
        <v>2.5</v>
      </c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>
        <v>2.5</v>
      </c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43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5"/>
    </row>
    <row r="90" spans="1:167" s="8" customFormat="1" ht="20.25" customHeight="1">
      <c r="A90" s="104"/>
      <c r="B90" s="105"/>
      <c r="C90" s="105"/>
      <c r="D90" s="105"/>
      <c r="E90" s="106"/>
      <c r="F90" s="118" t="s">
        <v>194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0"/>
      <c r="BC90" s="107" t="s">
        <v>67</v>
      </c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56">
        <v>10.7</v>
      </c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>
        <v>11.3</v>
      </c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>
        <v>11</v>
      </c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>
        <v>10.5</v>
      </c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>
        <v>10</v>
      </c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40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2"/>
    </row>
    <row r="91" spans="1:167" s="8" customFormat="1" ht="15">
      <c r="A91" s="68">
        <v>41</v>
      </c>
      <c r="B91" s="69"/>
      <c r="C91" s="69"/>
      <c r="D91" s="69"/>
      <c r="E91" s="70"/>
      <c r="F91" s="38" t="s">
        <v>196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9"/>
      <c r="BC91" s="117" t="s">
        <v>67</v>
      </c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5">
        <v>52.3</v>
      </c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>
        <v>71.3</v>
      </c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>
        <v>61.8</v>
      </c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>
        <v>60</v>
      </c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>
        <v>55</v>
      </c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37" t="s">
        <v>264</v>
      </c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9"/>
    </row>
    <row r="92" spans="1:167" s="8" customFormat="1" ht="15">
      <c r="A92" s="104"/>
      <c r="B92" s="105"/>
      <c r="C92" s="105"/>
      <c r="D92" s="105"/>
      <c r="E92" s="106"/>
      <c r="F92" s="118" t="s">
        <v>70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0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43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5"/>
    </row>
    <row r="93" spans="1:167" s="8" customFormat="1" ht="15">
      <c r="A93" s="104"/>
      <c r="B93" s="105"/>
      <c r="C93" s="105"/>
      <c r="D93" s="105"/>
      <c r="E93" s="106"/>
      <c r="F93" s="118" t="s">
        <v>82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0"/>
      <c r="BC93" s="107" t="s">
        <v>67</v>
      </c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56">
        <v>15.4</v>
      </c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>
        <v>9.3</v>
      </c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>
        <v>12</v>
      </c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>
        <v>10</v>
      </c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>
        <v>8</v>
      </c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43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5"/>
    </row>
    <row r="94" spans="1:167" s="8" customFormat="1" ht="15" customHeight="1">
      <c r="A94" s="71"/>
      <c r="B94" s="72"/>
      <c r="C94" s="72"/>
      <c r="D94" s="72"/>
      <c r="E94" s="73"/>
      <c r="F94" s="114" t="s">
        <v>83</v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"/>
      <c r="BC94" s="81" t="s">
        <v>67</v>
      </c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61">
        <v>0</v>
      </c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>
        <v>0</v>
      </c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>
        <v>0</v>
      </c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>
        <v>0</v>
      </c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>
        <v>0</v>
      </c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40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2"/>
    </row>
    <row r="95" spans="1:167" s="8" customFormat="1" ht="58.5" customHeight="1">
      <c r="A95" s="68">
        <v>42</v>
      </c>
      <c r="B95" s="69"/>
      <c r="C95" s="69"/>
      <c r="D95" s="69"/>
      <c r="E95" s="70"/>
      <c r="F95" s="38" t="s">
        <v>198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9"/>
      <c r="BC95" s="107" t="s">
        <v>84</v>
      </c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15">
        <v>109.8</v>
      </c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>
        <v>84.2</v>
      </c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>
        <v>84.5</v>
      </c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>
        <v>85.6</v>
      </c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>
        <v>86.8</v>
      </c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37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</row>
    <row r="96" spans="1:167" s="8" customFormat="1" ht="15">
      <c r="A96" s="104"/>
      <c r="B96" s="105"/>
      <c r="C96" s="105"/>
      <c r="D96" s="105"/>
      <c r="E96" s="106"/>
      <c r="F96" s="44" t="s">
        <v>70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10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43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</row>
    <row r="97" spans="1:167" s="8" customFormat="1" ht="57.75" customHeight="1">
      <c r="A97" s="104"/>
      <c r="B97" s="105"/>
      <c r="C97" s="105"/>
      <c r="D97" s="105"/>
      <c r="E97" s="106"/>
      <c r="F97" s="44" t="s">
        <v>199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10"/>
      <c r="BC97" s="107" t="s">
        <v>67</v>
      </c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56">
        <v>21.3</v>
      </c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>
        <v>16.7</v>
      </c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>
        <v>17</v>
      </c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>
        <v>17.5</v>
      </c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>
        <v>18</v>
      </c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43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</row>
    <row r="98" spans="1:167" s="8" customFormat="1" ht="42.75" customHeight="1">
      <c r="A98" s="104"/>
      <c r="B98" s="105"/>
      <c r="C98" s="105"/>
      <c r="D98" s="105"/>
      <c r="E98" s="106"/>
      <c r="F98" s="112" t="s">
        <v>200</v>
      </c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0"/>
      <c r="BC98" s="107" t="s">
        <v>84</v>
      </c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56">
        <v>5</v>
      </c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>
        <v>4.4</v>
      </c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>
        <v>4.4</v>
      </c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>
        <v>5</v>
      </c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>
        <v>5</v>
      </c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43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</row>
    <row r="99" spans="1:167" s="8" customFormat="1" ht="60" customHeight="1">
      <c r="A99" s="104"/>
      <c r="B99" s="105"/>
      <c r="C99" s="105"/>
      <c r="D99" s="105"/>
      <c r="E99" s="106"/>
      <c r="F99" s="44" t="s">
        <v>201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10"/>
      <c r="BC99" s="107" t="s">
        <v>67</v>
      </c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56">
        <v>53.4</v>
      </c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>
        <v>40.4</v>
      </c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>
        <v>40.4</v>
      </c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>
        <v>41</v>
      </c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>
        <v>41.7</v>
      </c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43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</row>
    <row r="100" spans="1:167" s="8" customFormat="1" ht="58.5" customHeight="1">
      <c r="A100" s="104"/>
      <c r="B100" s="105"/>
      <c r="C100" s="105"/>
      <c r="D100" s="105"/>
      <c r="E100" s="106"/>
      <c r="F100" s="112" t="s">
        <v>202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0"/>
      <c r="BC100" s="107" t="s">
        <v>67</v>
      </c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56">
        <v>6.1</v>
      </c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113">
        <v>5.3</v>
      </c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>
        <v>5.3</v>
      </c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>
        <v>5.3</v>
      </c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>
        <v>6.7</v>
      </c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43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</row>
    <row r="101" spans="1:167" s="8" customFormat="1" ht="59.25" customHeight="1">
      <c r="A101" s="71"/>
      <c r="B101" s="72"/>
      <c r="C101" s="72"/>
      <c r="D101" s="72"/>
      <c r="E101" s="73"/>
      <c r="F101" s="41" t="s">
        <v>236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11"/>
      <c r="BC101" s="81" t="s">
        <v>84</v>
      </c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61">
        <v>35.1</v>
      </c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>
        <v>27.1</v>
      </c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>
        <v>27.1</v>
      </c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>
        <v>27.1</v>
      </c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>
        <v>27.1</v>
      </c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40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</row>
    <row r="102" spans="1:167" s="8" customFormat="1" ht="64.5" customHeight="1">
      <c r="A102" s="104">
        <v>43</v>
      </c>
      <c r="B102" s="105"/>
      <c r="C102" s="105"/>
      <c r="D102" s="105"/>
      <c r="E102" s="106"/>
      <c r="F102" s="44" t="s">
        <v>86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10"/>
      <c r="BC102" s="107" t="s">
        <v>87</v>
      </c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56">
        <v>16.8</v>
      </c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>
        <v>10.5</v>
      </c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>
        <v>10</v>
      </c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>
        <v>9.5</v>
      </c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>
        <v>8</v>
      </c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82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</row>
    <row r="103" spans="1:167" s="8" customFormat="1" ht="63" customHeight="1">
      <c r="A103" s="91">
        <v>44</v>
      </c>
      <c r="B103" s="92"/>
      <c r="C103" s="92"/>
      <c r="D103" s="92"/>
      <c r="E103" s="93"/>
      <c r="F103" s="83" t="s">
        <v>85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12"/>
      <c r="BC103" s="111" t="s">
        <v>67</v>
      </c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80">
        <v>322.1</v>
      </c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>
        <v>321.2</v>
      </c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>
        <v>320</v>
      </c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>
        <v>320</v>
      </c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>
        <v>320</v>
      </c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46" t="s">
        <v>265</v>
      </c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</row>
    <row r="104" spans="1:167" s="8" customFormat="1" ht="50.25" customHeight="1">
      <c r="A104" s="71">
        <v>45</v>
      </c>
      <c r="B104" s="72"/>
      <c r="C104" s="72"/>
      <c r="D104" s="72"/>
      <c r="E104" s="73"/>
      <c r="F104" s="41" t="s">
        <v>203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11"/>
      <c r="BC104" s="81" t="s">
        <v>80</v>
      </c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61">
        <v>55.9</v>
      </c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40.6</v>
      </c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>
        <v>36.9</v>
      </c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>
        <v>36.2</v>
      </c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>
        <v>36.2</v>
      </c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</row>
    <row r="105" spans="1:167" ht="60.75" customHeight="1">
      <c r="A105" s="71">
        <v>46</v>
      </c>
      <c r="B105" s="72"/>
      <c r="C105" s="72"/>
      <c r="D105" s="72"/>
      <c r="E105" s="73"/>
      <c r="F105" s="41" t="s">
        <v>204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11"/>
      <c r="BC105" s="81" t="s">
        <v>77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61">
        <v>547</v>
      </c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>
        <v>602</v>
      </c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>
        <v>635</v>
      </c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>
        <v>670</v>
      </c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>
        <v>700</v>
      </c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0" t="s">
        <v>266</v>
      </c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</row>
    <row r="106" spans="1:167" ht="57.75" customHeight="1">
      <c r="A106" s="71">
        <v>47</v>
      </c>
      <c r="B106" s="72"/>
      <c r="C106" s="72"/>
      <c r="D106" s="72"/>
      <c r="E106" s="73"/>
      <c r="F106" s="41" t="s">
        <v>205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11"/>
      <c r="BC106" s="111" t="s">
        <v>67</v>
      </c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61">
        <v>259</v>
      </c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>
        <v>348</v>
      </c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>
        <v>365</v>
      </c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>
        <v>380</v>
      </c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>
        <v>400</v>
      </c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0" t="s">
        <v>266</v>
      </c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</row>
    <row r="107" spans="1:167" ht="58.5" customHeight="1">
      <c r="A107" s="104">
        <v>48</v>
      </c>
      <c r="B107" s="105"/>
      <c r="C107" s="105"/>
      <c r="D107" s="105"/>
      <c r="E107" s="106"/>
      <c r="F107" s="44" t="s">
        <v>206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10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37" t="s">
        <v>46</v>
      </c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9"/>
    </row>
    <row r="108" spans="1:167" s="14" customFormat="1" ht="15" customHeight="1">
      <c r="A108" s="104"/>
      <c r="B108" s="105"/>
      <c r="C108" s="105"/>
      <c r="D108" s="105"/>
      <c r="E108" s="106"/>
      <c r="F108" s="44" t="s">
        <v>88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10"/>
      <c r="BC108" s="107" t="s">
        <v>232</v>
      </c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56">
        <v>1.2</v>
      </c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>
        <v>1.2</v>
      </c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>
        <v>1.1</v>
      </c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>
        <v>1.1</v>
      </c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>
        <v>1.1</v>
      </c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43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5"/>
    </row>
    <row r="109" spans="1:167" ht="15" customHeight="1">
      <c r="A109" s="104"/>
      <c r="B109" s="105"/>
      <c r="C109" s="105"/>
      <c r="D109" s="105"/>
      <c r="E109" s="106"/>
      <c r="F109" s="44" t="s">
        <v>89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10"/>
      <c r="BC109" s="107" t="s">
        <v>233</v>
      </c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56">
        <v>5.8</v>
      </c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>
        <v>5.9</v>
      </c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>
        <v>7.4</v>
      </c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>
        <v>7.4</v>
      </c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>
        <v>7.4</v>
      </c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43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5"/>
    </row>
    <row r="110" spans="1:167" ht="15" customHeight="1">
      <c r="A110" s="104"/>
      <c r="B110" s="105"/>
      <c r="C110" s="105"/>
      <c r="D110" s="105"/>
      <c r="E110" s="106"/>
      <c r="F110" s="44" t="s">
        <v>90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10"/>
      <c r="BC110" s="107" t="s">
        <v>51</v>
      </c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56">
        <v>0.3</v>
      </c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>
        <v>0.3</v>
      </c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>
        <v>0.4</v>
      </c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>
        <v>0.4</v>
      </c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>
        <v>0.4</v>
      </c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43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5"/>
    </row>
    <row r="111" spans="1:167" ht="15" customHeight="1">
      <c r="A111" s="71"/>
      <c r="B111" s="72"/>
      <c r="C111" s="72"/>
      <c r="D111" s="72"/>
      <c r="E111" s="73"/>
      <c r="F111" s="41" t="s">
        <v>91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11"/>
      <c r="BC111" s="81" t="s">
        <v>52</v>
      </c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61">
        <v>0.3</v>
      </c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0.3</v>
      </c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>
        <v>0.3</v>
      </c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>
        <v>0.3</v>
      </c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>
        <v>0.3</v>
      </c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40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2"/>
    </row>
    <row r="112" spans="1:167" ht="44.25" customHeight="1">
      <c r="A112" s="68">
        <v>49</v>
      </c>
      <c r="B112" s="69"/>
      <c r="C112" s="69"/>
      <c r="D112" s="69"/>
      <c r="E112" s="70"/>
      <c r="F112" s="44" t="s">
        <v>92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10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95" t="s">
        <v>266</v>
      </c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7"/>
    </row>
    <row r="113" spans="1:167" ht="15">
      <c r="A113" s="104"/>
      <c r="B113" s="105"/>
      <c r="C113" s="105"/>
      <c r="D113" s="105"/>
      <c r="E113" s="106"/>
      <c r="F113" s="44" t="s">
        <v>88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10"/>
      <c r="BC113" s="107" t="s">
        <v>77</v>
      </c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56">
        <v>976</v>
      </c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>
        <v>1081</v>
      </c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>
        <v>1135</v>
      </c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>
        <v>1190</v>
      </c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>
        <v>1250</v>
      </c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98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100"/>
    </row>
    <row r="114" spans="1:167" s="8" customFormat="1" ht="15" customHeight="1">
      <c r="A114" s="104"/>
      <c r="B114" s="105"/>
      <c r="C114" s="105"/>
      <c r="D114" s="105"/>
      <c r="E114" s="106"/>
      <c r="F114" s="44" t="s">
        <v>89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10"/>
      <c r="BC114" s="108" t="s">
        <v>67</v>
      </c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10"/>
      <c r="BT114" s="56">
        <v>113</v>
      </c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>
        <v>141</v>
      </c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>
        <v>150</v>
      </c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>
        <v>160</v>
      </c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>
        <v>170</v>
      </c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98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100"/>
    </row>
    <row r="115" spans="1:167" s="8" customFormat="1" ht="15" customHeight="1">
      <c r="A115" s="104"/>
      <c r="B115" s="105"/>
      <c r="C115" s="105"/>
      <c r="D115" s="105"/>
      <c r="E115" s="106"/>
      <c r="F115" s="44" t="s">
        <v>90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10"/>
      <c r="BC115" s="107" t="s">
        <v>67</v>
      </c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56">
        <v>203</v>
      </c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>
        <v>257</v>
      </c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>
        <v>270</v>
      </c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>
        <v>280</v>
      </c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>
        <v>290</v>
      </c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98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100"/>
    </row>
    <row r="116" spans="1:167" s="8" customFormat="1" ht="12.75" customHeight="1">
      <c r="A116" s="71"/>
      <c r="B116" s="72"/>
      <c r="C116" s="72"/>
      <c r="D116" s="72"/>
      <c r="E116" s="73"/>
      <c r="F116" s="41" t="s">
        <v>91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11"/>
      <c r="BC116" s="81" t="s">
        <v>67</v>
      </c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61">
        <v>1326</v>
      </c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>
        <v>1388</v>
      </c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>
        <v>1400</v>
      </c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>
        <v>1480</v>
      </c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>
        <v>1550</v>
      </c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101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3"/>
    </row>
    <row r="117" spans="1:167" ht="60" customHeight="1">
      <c r="A117" s="71">
        <v>50</v>
      </c>
      <c r="B117" s="72"/>
      <c r="C117" s="72"/>
      <c r="D117" s="72"/>
      <c r="E117" s="73"/>
      <c r="F117" s="41" t="s">
        <v>207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11"/>
      <c r="BC117" s="81" t="s">
        <v>80</v>
      </c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61">
        <v>8</v>
      </c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>
        <v>8</v>
      </c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>
        <v>8</v>
      </c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>
        <v>5</v>
      </c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>
        <v>1</v>
      </c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</row>
    <row r="118" spans="1:167" ht="43.5" customHeight="1">
      <c r="A118" s="71">
        <v>51</v>
      </c>
      <c r="B118" s="72"/>
      <c r="C118" s="72"/>
      <c r="D118" s="72"/>
      <c r="E118" s="73"/>
      <c r="F118" s="41" t="s">
        <v>208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11"/>
      <c r="BC118" s="81" t="s">
        <v>112</v>
      </c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194">
        <v>360398</v>
      </c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6"/>
      <c r="CG118" s="197">
        <v>377643.8</v>
      </c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9"/>
      <c r="CT118" s="200">
        <v>412121.1</v>
      </c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9"/>
      <c r="DG118" s="200">
        <v>307519.8</v>
      </c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9"/>
      <c r="DT118" s="200">
        <v>309262.8</v>
      </c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9"/>
      <c r="EG118" s="138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40"/>
    </row>
    <row r="119" spans="1:167" ht="73.5" customHeight="1">
      <c r="A119" s="71">
        <v>52</v>
      </c>
      <c r="B119" s="72"/>
      <c r="C119" s="72"/>
      <c r="D119" s="72"/>
      <c r="E119" s="73"/>
      <c r="F119" s="41" t="s">
        <v>209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11"/>
      <c r="BC119" s="62" t="s">
        <v>67</v>
      </c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4"/>
      <c r="BT119" s="201">
        <v>33536</v>
      </c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2">
        <v>91244</v>
      </c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3">
        <v>84601.5</v>
      </c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>
        <v>33832.9</v>
      </c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>
        <v>31669.8</v>
      </c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141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2"/>
      <c r="FK119" s="143"/>
    </row>
    <row r="120" spans="1:211" ht="49.5" customHeight="1">
      <c r="A120" s="71">
        <v>53</v>
      </c>
      <c r="B120" s="72"/>
      <c r="C120" s="72"/>
      <c r="D120" s="72"/>
      <c r="E120" s="73"/>
      <c r="F120" s="41" t="s">
        <v>213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11"/>
      <c r="BC120" s="204" t="s">
        <v>112</v>
      </c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205">
        <f>277936.2</f>
        <v>277936.2</v>
      </c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2">
        <f>240374+4686</f>
        <v>245060</v>
      </c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3">
        <v>281166.2</v>
      </c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>
        <v>230458.1</v>
      </c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>
        <v>234884.2</v>
      </c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3"/>
      <c r="EG120" s="144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6"/>
      <c r="FY120" s="206"/>
      <c r="FZ120" s="207"/>
      <c r="GA120" s="207"/>
      <c r="GB120" s="207"/>
      <c r="GC120" s="207"/>
      <c r="GD120" s="207"/>
      <c r="GE120" s="207"/>
      <c r="GF120" s="207"/>
      <c r="GG120" s="207"/>
      <c r="GH120" s="207"/>
      <c r="GI120" s="207"/>
      <c r="GJ120" s="207"/>
      <c r="GK120" s="207"/>
      <c r="GL120" s="207"/>
      <c r="GM120" s="207"/>
      <c r="GN120" s="207"/>
      <c r="GO120" s="207"/>
      <c r="GP120" s="207"/>
      <c r="GQ120" s="207"/>
      <c r="GR120" s="207"/>
      <c r="GS120" s="207"/>
      <c r="GT120" s="207"/>
      <c r="GU120" s="207"/>
      <c r="GV120" s="207"/>
      <c r="GW120" s="207"/>
      <c r="GX120" s="207"/>
      <c r="GY120" s="207"/>
      <c r="GZ120" s="207"/>
      <c r="HA120" s="207"/>
      <c r="HB120" s="207"/>
      <c r="HC120" s="208"/>
    </row>
    <row r="121" spans="1:211" ht="75.75" customHeight="1">
      <c r="A121" s="71">
        <v>54</v>
      </c>
      <c r="B121" s="72"/>
      <c r="C121" s="72"/>
      <c r="D121" s="72"/>
      <c r="E121" s="73"/>
      <c r="F121" s="41" t="s">
        <v>214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11"/>
      <c r="BC121" s="62" t="s">
        <v>67</v>
      </c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4"/>
      <c r="BT121" s="203">
        <v>177882.2</v>
      </c>
      <c r="BU121" s="203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3"/>
      <c r="CG121" s="202">
        <v>152909.1</v>
      </c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3">
        <v>146718.4</v>
      </c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>
        <v>150230.4</v>
      </c>
      <c r="DH121" s="203"/>
      <c r="DI121" s="203"/>
      <c r="DJ121" s="203"/>
      <c r="DK121" s="203"/>
      <c r="DL121" s="203"/>
      <c r="DM121" s="203"/>
      <c r="DN121" s="203"/>
      <c r="DO121" s="203"/>
      <c r="DP121" s="203"/>
      <c r="DQ121" s="203"/>
      <c r="DR121" s="203"/>
      <c r="DS121" s="203"/>
      <c r="DT121" s="203">
        <v>153396.4</v>
      </c>
      <c r="DU121" s="203"/>
      <c r="DV121" s="203"/>
      <c r="DW121" s="203"/>
      <c r="DX121" s="203"/>
      <c r="DY121" s="203"/>
      <c r="DZ121" s="203"/>
      <c r="EA121" s="203"/>
      <c r="EB121" s="203"/>
      <c r="EC121" s="203"/>
      <c r="ED121" s="203"/>
      <c r="EE121" s="203"/>
      <c r="EF121" s="203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Y121" s="209"/>
      <c r="FZ121" s="210"/>
      <c r="GA121" s="210"/>
      <c r="GB121" s="210"/>
      <c r="GC121" s="210"/>
      <c r="GD121" s="210"/>
      <c r="GE121" s="210"/>
      <c r="GF121" s="210"/>
      <c r="GG121" s="210"/>
      <c r="GH121" s="210"/>
      <c r="GI121" s="210"/>
      <c r="GJ121" s="210"/>
      <c r="GK121" s="210"/>
      <c r="GL121" s="210"/>
      <c r="GM121" s="210"/>
      <c r="GN121" s="210"/>
      <c r="GO121" s="210"/>
      <c r="GP121" s="210"/>
      <c r="GQ121" s="210"/>
      <c r="GR121" s="210"/>
      <c r="GS121" s="210"/>
      <c r="GT121" s="210"/>
      <c r="GU121" s="210"/>
      <c r="GV121" s="210"/>
      <c r="GW121" s="210"/>
      <c r="GX121" s="210"/>
      <c r="GY121" s="210"/>
      <c r="GZ121" s="210"/>
      <c r="HA121" s="210"/>
      <c r="HB121" s="210"/>
      <c r="HC121" s="211"/>
    </row>
    <row r="122" spans="1:211" ht="22.5" customHeight="1">
      <c r="A122" s="77" t="s">
        <v>216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9"/>
      <c r="FY122" s="212"/>
      <c r="FZ122" s="213"/>
      <c r="GA122" s="213"/>
      <c r="GB122" s="213"/>
      <c r="GC122" s="213"/>
      <c r="GD122" s="213"/>
      <c r="GE122" s="213"/>
      <c r="GF122" s="213"/>
      <c r="GG122" s="213"/>
      <c r="GH122" s="213"/>
      <c r="GI122" s="213"/>
      <c r="GJ122" s="213"/>
      <c r="GK122" s="213"/>
      <c r="GL122" s="213"/>
      <c r="GM122" s="213"/>
      <c r="GN122" s="213"/>
      <c r="GO122" s="213"/>
      <c r="GP122" s="213"/>
      <c r="GQ122" s="213"/>
      <c r="GR122" s="213"/>
      <c r="GS122" s="213"/>
      <c r="GT122" s="213"/>
      <c r="GU122" s="213"/>
      <c r="GV122" s="213"/>
      <c r="GW122" s="213"/>
      <c r="GX122" s="213"/>
      <c r="GY122" s="213"/>
      <c r="GZ122" s="213"/>
      <c r="HA122" s="213"/>
      <c r="HB122" s="213"/>
      <c r="HC122" s="214"/>
    </row>
    <row r="123" spans="1:167" ht="46.5" customHeight="1">
      <c r="A123" s="91">
        <v>55</v>
      </c>
      <c r="B123" s="92"/>
      <c r="C123" s="92"/>
      <c r="D123" s="92"/>
      <c r="E123" s="93"/>
      <c r="F123" s="83" t="s">
        <v>234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12"/>
      <c r="BC123" s="94" t="s">
        <v>27</v>
      </c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80" t="s">
        <v>339</v>
      </c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>
        <v>35.7</v>
      </c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>
        <v>38</v>
      </c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>
        <v>38</v>
      </c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>
        <v>38</v>
      </c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46" t="s">
        <v>304</v>
      </c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</row>
    <row r="124" spans="1:167" ht="78.75" customHeight="1">
      <c r="A124" s="91">
        <v>56</v>
      </c>
      <c r="B124" s="92"/>
      <c r="C124" s="92"/>
      <c r="D124" s="92"/>
      <c r="E124" s="93"/>
      <c r="F124" s="83" t="s">
        <v>217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12"/>
      <c r="BC124" s="129" t="s">
        <v>84</v>
      </c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1"/>
      <c r="BT124" s="57">
        <v>7748</v>
      </c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9"/>
      <c r="CG124" s="57">
        <v>7988</v>
      </c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9"/>
      <c r="CT124" s="57">
        <v>8228</v>
      </c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9"/>
      <c r="DG124" s="57">
        <v>8468</v>
      </c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9"/>
      <c r="DT124" s="57">
        <v>8708</v>
      </c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9"/>
      <c r="EG124" s="82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4"/>
    </row>
    <row r="125" spans="1:167" ht="83.25" customHeight="1">
      <c r="A125" s="68">
        <v>57</v>
      </c>
      <c r="B125" s="69"/>
      <c r="C125" s="69"/>
      <c r="D125" s="69"/>
      <c r="E125" s="70"/>
      <c r="F125" s="38" t="s">
        <v>219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9"/>
      <c r="BC125" s="186" t="s">
        <v>84</v>
      </c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8"/>
      <c r="BT125" s="88">
        <v>118</v>
      </c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90"/>
      <c r="CG125" s="88">
        <v>118</v>
      </c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90"/>
      <c r="CT125" s="88">
        <v>118</v>
      </c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90"/>
      <c r="DG125" s="88">
        <v>118</v>
      </c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90"/>
      <c r="DT125" s="88">
        <v>118</v>
      </c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90"/>
      <c r="EG125" s="37" t="s">
        <v>212</v>
      </c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9"/>
    </row>
    <row r="126" spans="1:167" ht="123" customHeight="1">
      <c r="A126" s="71"/>
      <c r="B126" s="72"/>
      <c r="C126" s="72"/>
      <c r="D126" s="72"/>
      <c r="E126" s="73"/>
      <c r="F126" s="189" t="s">
        <v>53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1"/>
      <c r="BC126" s="171" t="s">
        <v>67</v>
      </c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3"/>
      <c r="BT126" s="85">
        <v>0</v>
      </c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7"/>
      <c r="CG126" s="85">
        <v>0</v>
      </c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7"/>
      <c r="CT126" s="85">
        <v>0</v>
      </c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7"/>
      <c r="DG126" s="85">
        <v>0</v>
      </c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7"/>
      <c r="DT126" s="85">
        <v>0</v>
      </c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7"/>
      <c r="EG126" s="40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2"/>
    </row>
    <row r="127" spans="1:167" ht="34.5" customHeight="1">
      <c r="A127" s="91">
        <v>58</v>
      </c>
      <c r="B127" s="92"/>
      <c r="C127" s="92"/>
      <c r="D127" s="92"/>
      <c r="E127" s="93"/>
      <c r="F127" s="83" t="s">
        <v>220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12"/>
      <c r="BC127" s="111" t="s">
        <v>67</v>
      </c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80">
        <v>7748</v>
      </c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>
        <v>7988</v>
      </c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>
        <v>8228</v>
      </c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>
        <v>8468</v>
      </c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>
        <v>8708</v>
      </c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</row>
    <row r="128" spans="1:167" ht="60.75" customHeight="1">
      <c r="A128" s="91">
        <v>59</v>
      </c>
      <c r="B128" s="92"/>
      <c r="C128" s="92"/>
      <c r="D128" s="92"/>
      <c r="E128" s="93"/>
      <c r="F128" s="83" t="s">
        <v>221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12"/>
      <c r="BC128" s="129" t="s">
        <v>66</v>
      </c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1"/>
      <c r="BT128" s="57">
        <v>30.2</v>
      </c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9"/>
      <c r="CG128" s="57">
        <v>34.7</v>
      </c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9"/>
      <c r="CT128" s="57">
        <v>38.1</v>
      </c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9"/>
      <c r="DG128" s="57">
        <v>39.8</v>
      </c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9"/>
      <c r="DT128" s="57">
        <v>41.4</v>
      </c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9"/>
      <c r="EG128" s="82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84"/>
    </row>
    <row r="129" spans="1:167" ht="44.25" customHeight="1">
      <c r="A129" s="91">
        <v>60</v>
      </c>
      <c r="B129" s="92"/>
      <c r="C129" s="92"/>
      <c r="D129" s="92"/>
      <c r="E129" s="93"/>
      <c r="F129" s="83" t="s">
        <v>222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12"/>
      <c r="BC129" s="111" t="s">
        <v>80</v>
      </c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80">
        <v>0.61</v>
      </c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>
        <v>0.62</v>
      </c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>
        <v>0.64</v>
      </c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>
        <v>0.68</v>
      </c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>
        <v>0.71</v>
      </c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</row>
    <row r="130" spans="1:167" ht="47.25" customHeight="1">
      <c r="A130" s="91">
        <v>61</v>
      </c>
      <c r="B130" s="92"/>
      <c r="C130" s="92"/>
      <c r="D130" s="92"/>
      <c r="E130" s="93"/>
      <c r="F130" s="83" t="s">
        <v>223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12"/>
      <c r="BC130" s="111" t="s">
        <v>80</v>
      </c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80">
        <v>51</v>
      </c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>
        <v>51</v>
      </c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>
        <v>51</v>
      </c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190">
        <v>52</v>
      </c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80">
        <v>54</v>
      </c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</row>
    <row r="131" spans="1:167" ht="62.25" customHeight="1">
      <c r="A131" s="91">
        <v>62</v>
      </c>
      <c r="B131" s="92"/>
      <c r="C131" s="92"/>
      <c r="D131" s="92"/>
      <c r="E131" s="93"/>
      <c r="F131" s="83" t="s">
        <v>224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12"/>
      <c r="BC131" s="111" t="s">
        <v>67</v>
      </c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57">
        <v>1</v>
      </c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9"/>
      <c r="CG131" s="57">
        <v>1</v>
      </c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9"/>
      <c r="CT131" s="57">
        <v>2</v>
      </c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9"/>
      <c r="DG131" s="57">
        <v>2</v>
      </c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9"/>
      <c r="DT131" s="57">
        <v>1</v>
      </c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9"/>
      <c r="EG131" s="82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4"/>
    </row>
  </sheetData>
  <sheetProtection/>
  <mergeCells count="950">
    <mergeCell ref="BT57:CF57"/>
    <mergeCell ref="EG22:FK24"/>
    <mergeCell ref="F39:BA39"/>
    <mergeCell ref="A39:E39"/>
    <mergeCell ref="A57:E57"/>
    <mergeCell ref="F57:BA57"/>
    <mergeCell ref="BC57:BS57"/>
    <mergeCell ref="BT56:CF56"/>
    <mergeCell ref="F56:BA56"/>
    <mergeCell ref="BC56:BS56"/>
    <mergeCell ref="DT43:EF44"/>
    <mergeCell ref="CT45:DF45"/>
    <mergeCell ref="DG48:DS48"/>
    <mergeCell ref="DG45:DS45"/>
    <mergeCell ref="DT45:EF45"/>
    <mergeCell ref="CT46:DF47"/>
    <mergeCell ref="DT64:EF64"/>
    <mergeCell ref="EG16:FK17"/>
    <mergeCell ref="EG30:FK33"/>
    <mergeCell ref="EG118:FK120"/>
    <mergeCell ref="EG81:FK81"/>
    <mergeCell ref="EG83:FK83"/>
    <mergeCell ref="EG79:FK79"/>
    <mergeCell ref="EG80:FK80"/>
    <mergeCell ref="EG68:FK68"/>
    <mergeCell ref="EG19:FK21"/>
    <mergeCell ref="FY120:HC122"/>
    <mergeCell ref="DT117:EF117"/>
    <mergeCell ref="EG117:FK117"/>
    <mergeCell ref="DT101:EF101"/>
    <mergeCell ref="DT102:EF102"/>
    <mergeCell ref="DT112:EF112"/>
    <mergeCell ref="DT121:EF121"/>
    <mergeCell ref="EG121:FK121"/>
    <mergeCell ref="DT119:EF119"/>
    <mergeCell ref="DT116:EF116"/>
    <mergeCell ref="EG78:FK78"/>
    <mergeCell ref="DG32:DS32"/>
    <mergeCell ref="DT31:EF31"/>
    <mergeCell ref="DT32:EF32"/>
    <mergeCell ref="DT78:EF78"/>
    <mergeCell ref="DG66:DS67"/>
    <mergeCell ref="DG43:DS44"/>
    <mergeCell ref="DT41:EF42"/>
    <mergeCell ref="EG41:FK42"/>
    <mergeCell ref="DT65:EF65"/>
    <mergeCell ref="A100:E100"/>
    <mergeCell ref="F100:BA100"/>
    <mergeCell ref="BC100:BS100"/>
    <mergeCell ref="A91:E91"/>
    <mergeCell ref="F91:BA91"/>
    <mergeCell ref="A93:E93"/>
    <mergeCell ref="F93:BA93"/>
    <mergeCell ref="BC93:BS93"/>
    <mergeCell ref="BC94:BS94"/>
    <mergeCell ref="A94:E94"/>
    <mergeCell ref="EG131:FK131"/>
    <mergeCell ref="BC131:BS131"/>
    <mergeCell ref="DT130:EF130"/>
    <mergeCell ref="EG130:FK130"/>
    <mergeCell ref="CT131:DF131"/>
    <mergeCell ref="DG131:DS131"/>
    <mergeCell ref="DT131:EF131"/>
    <mergeCell ref="DT120:EF120"/>
    <mergeCell ref="A131:E131"/>
    <mergeCell ref="F131:BA131"/>
    <mergeCell ref="BT131:CF131"/>
    <mergeCell ref="CG131:CS131"/>
    <mergeCell ref="BT120:CF120"/>
    <mergeCell ref="CG121:CS121"/>
    <mergeCell ref="CT121:DF121"/>
    <mergeCell ref="DG121:DS121"/>
    <mergeCell ref="BT121:CF121"/>
    <mergeCell ref="CG120:CS120"/>
    <mergeCell ref="CT120:DF120"/>
    <mergeCell ref="DG120:DS120"/>
    <mergeCell ref="A121:E121"/>
    <mergeCell ref="F121:BA121"/>
    <mergeCell ref="BC121:BS121"/>
    <mergeCell ref="A119:E119"/>
    <mergeCell ref="F119:BA119"/>
    <mergeCell ref="BC119:BS119"/>
    <mergeCell ref="A120:E120"/>
    <mergeCell ref="F120:BA120"/>
    <mergeCell ref="BC120:BS120"/>
    <mergeCell ref="DG118:DS118"/>
    <mergeCell ref="DT118:EF118"/>
    <mergeCell ref="BT119:CF119"/>
    <mergeCell ref="CG119:CS119"/>
    <mergeCell ref="CT119:DF119"/>
    <mergeCell ref="DG119:DS119"/>
    <mergeCell ref="A118:E118"/>
    <mergeCell ref="F118:BA118"/>
    <mergeCell ref="BC118:BS118"/>
    <mergeCell ref="BT118:CF118"/>
    <mergeCell ref="CG118:CS118"/>
    <mergeCell ref="CT118:DF118"/>
    <mergeCell ref="DG91:DS91"/>
    <mergeCell ref="DT92:EF92"/>
    <mergeCell ref="EG103:FK103"/>
    <mergeCell ref="CT94:DF94"/>
    <mergeCell ref="DG94:DS94"/>
    <mergeCell ref="CT95:DF95"/>
    <mergeCell ref="DG95:DS95"/>
    <mergeCell ref="DT95:EF95"/>
    <mergeCell ref="DT96:EF96"/>
    <mergeCell ref="CG86:CS86"/>
    <mergeCell ref="CT86:DF86"/>
    <mergeCell ref="BT85:CF85"/>
    <mergeCell ref="BT86:CF86"/>
    <mergeCell ref="CG83:CS83"/>
    <mergeCell ref="CT83:DF83"/>
    <mergeCell ref="CT84:DF84"/>
    <mergeCell ref="BT84:CF84"/>
    <mergeCell ref="CG85:CS85"/>
    <mergeCell ref="DG84:DS84"/>
    <mergeCell ref="CG81:CS81"/>
    <mergeCell ref="CT81:DF81"/>
    <mergeCell ref="DG81:DS81"/>
    <mergeCell ref="CG84:CS84"/>
    <mergeCell ref="BT83:CF83"/>
    <mergeCell ref="BT80:CF80"/>
    <mergeCell ref="CG80:CS80"/>
    <mergeCell ref="CT80:DF80"/>
    <mergeCell ref="DG80:DS80"/>
    <mergeCell ref="DT80:EF80"/>
    <mergeCell ref="DG83:DS83"/>
    <mergeCell ref="BT79:CF79"/>
    <mergeCell ref="CG79:CS79"/>
    <mergeCell ref="CT79:DF79"/>
    <mergeCell ref="DG79:DS79"/>
    <mergeCell ref="A81:E81"/>
    <mergeCell ref="F81:BA81"/>
    <mergeCell ref="BC81:BS81"/>
    <mergeCell ref="BT81:CF81"/>
    <mergeCell ref="F80:BA80"/>
    <mergeCell ref="BC80:BS80"/>
    <mergeCell ref="DG77:DS77"/>
    <mergeCell ref="DT77:EF77"/>
    <mergeCell ref="A78:E78"/>
    <mergeCell ref="F78:BA78"/>
    <mergeCell ref="BC78:BS78"/>
    <mergeCell ref="BT78:CF78"/>
    <mergeCell ref="CG78:CS78"/>
    <mergeCell ref="CT78:DF78"/>
    <mergeCell ref="DG78:DS78"/>
    <mergeCell ref="BT77:CF77"/>
    <mergeCell ref="DG76:DS76"/>
    <mergeCell ref="DT76:EF76"/>
    <mergeCell ref="A76:E76"/>
    <mergeCell ref="F76:BA76"/>
    <mergeCell ref="BC76:BS76"/>
    <mergeCell ref="BT76:CF76"/>
    <mergeCell ref="CG76:CS76"/>
    <mergeCell ref="BC77:BS77"/>
    <mergeCell ref="A70:E70"/>
    <mergeCell ref="CT76:DF76"/>
    <mergeCell ref="CG74:CS74"/>
    <mergeCell ref="CT77:DF77"/>
    <mergeCell ref="CG77:CS77"/>
    <mergeCell ref="CG75:CS75"/>
    <mergeCell ref="BC75:BS75"/>
    <mergeCell ref="BC70:BS70"/>
    <mergeCell ref="BT70:CF70"/>
    <mergeCell ref="CT74:DF74"/>
    <mergeCell ref="DG74:DS74"/>
    <mergeCell ref="A71:E71"/>
    <mergeCell ref="F71:BA71"/>
    <mergeCell ref="BC71:BS71"/>
    <mergeCell ref="BT71:CF71"/>
    <mergeCell ref="CT71:DF71"/>
    <mergeCell ref="DG71:DS71"/>
    <mergeCell ref="CG71:CS71"/>
    <mergeCell ref="DG65:DS65"/>
    <mergeCell ref="CG70:CS70"/>
    <mergeCell ref="CG66:CS67"/>
    <mergeCell ref="DT68:EF68"/>
    <mergeCell ref="CT66:DF67"/>
    <mergeCell ref="CG69:CS69"/>
    <mergeCell ref="CT69:DF69"/>
    <mergeCell ref="DG69:DS69"/>
    <mergeCell ref="DT69:EF69"/>
    <mergeCell ref="CT65:DF65"/>
    <mergeCell ref="A63:E63"/>
    <mergeCell ref="F63:BA63"/>
    <mergeCell ref="A62:E62"/>
    <mergeCell ref="F62:BA62"/>
    <mergeCell ref="A64:E64"/>
    <mergeCell ref="F64:BA64"/>
    <mergeCell ref="A1:FA1"/>
    <mergeCell ref="F2:FF2"/>
    <mergeCell ref="A7:E7"/>
    <mergeCell ref="F7:BA7"/>
    <mergeCell ref="BC7:BS7"/>
    <mergeCell ref="BT7:CF7"/>
    <mergeCell ref="CG7:CS7"/>
    <mergeCell ref="CT7:DF7"/>
    <mergeCell ref="DG7:DS7"/>
    <mergeCell ref="DT7:EF7"/>
    <mergeCell ref="CG130:CS130"/>
    <mergeCell ref="CT130:DF130"/>
    <mergeCell ref="DG130:DS130"/>
    <mergeCell ref="CG128:CS128"/>
    <mergeCell ref="CT128:DF128"/>
    <mergeCell ref="CG125:CS125"/>
    <mergeCell ref="CT125:DF125"/>
    <mergeCell ref="DG41:DS42"/>
    <mergeCell ref="DG14:DS14"/>
    <mergeCell ref="F129:BA129"/>
    <mergeCell ref="CT129:DF129"/>
    <mergeCell ref="DG129:DS129"/>
    <mergeCell ref="BC129:BS129"/>
    <mergeCell ref="BT129:CF129"/>
    <mergeCell ref="CG129:CS129"/>
    <mergeCell ref="EG129:FK129"/>
    <mergeCell ref="BC128:BS128"/>
    <mergeCell ref="DT129:EF129"/>
    <mergeCell ref="DT128:EF128"/>
    <mergeCell ref="DG128:DS128"/>
    <mergeCell ref="A130:E130"/>
    <mergeCell ref="F130:BA130"/>
    <mergeCell ref="BC130:BS130"/>
    <mergeCell ref="BT130:CF130"/>
    <mergeCell ref="A129:E129"/>
    <mergeCell ref="A126:E126"/>
    <mergeCell ref="F126:BA126"/>
    <mergeCell ref="A128:E128"/>
    <mergeCell ref="BT128:CF128"/>
    <mergeCell ref="BC126:BS126"/>
    <mergeCell ref="F128:BA128"/>
    <mergeCell ref="A127:E127"/>
    <mergeCell ref="F127:BA127"/>
    <mergeCell ref="BC127:BS127"/>
    <mergeCell ref="BT127:CF127"/>
    <mergeCell ref="A125:E125"/>
    <mergeCell ref="BC125:BS125"/>
    <mergeCell ref="A77:E77"/>
    <mergeCell ref="F77:BA77"/>
    <mergeCell ref="A79:E79"/>
    <mergeCell ref="F79:BA79"/>
    <mergeCell ref="BC79:BS79"/>
    <mergeCell ref="A80:E80"/>
    <mergeCell ref="F125:BA125"/>
    <mergeCell ref="A124:E124"/>
    <mergeCell ref="BT36:CF36"/>
    <mergeCell ref="CG36:CS36"/>
    <mergeCell ref="DT35:EF35"/>
    <mergeCell ref="BT125:CF125"/>
    <mergeCell ref="BT126:CF126"/>
    <mergeCell ref="CT20:DF21"/>
    <mergeCell ref="CT41:DF42"/>
    <mergeCell ref="CG20:CS21"/>
    <mergeCell ref="CG49:CS49"/>
    <mergeCell ref="CT49:DF49"/>
    <mergeCell ref="DT39:EF39"/>
    <mergeCell ref="CT39:DF39"/>
    <mergeCell ref="DT33:EF33"/>
    <mergeCell ref="CG33:CS33"/>
    <mergeCell ref="CT33:DF33"/>
    <mergeCell ref="DG33:DS33"/>
    <mergeCell ref="A14:E14"/>
    <mergeCell ref="F14:BA14"/>
    <mergeCell ref="F42:BA42"/>
    <mergeCell ref="CG32:CS32"/>
    <mergeCell ref="BC14:BS14"/>
    <mergeCell ref="BT14:CF14"/>
    <mergeCell ref="F28:BA28"/>
    <mergeCell ref="BC28:BS29"/>
    <mergeCell ref="BT28:CF29"/>
    <mergeCell ref="F20:BA20"/>
    <mergeCell ref="CT12:DF13"/>
    <mergeCell ref="BT10:CF11"/>
    <mergeCell ref="CG10:CS11"/>
    <mergeCell ref="CT10:DF11"/>
    <mergeCell ref="DG12:DS13"/>
    <mergeCell ref="A10:E11"/>
    <mergeCell ref="F10:BA10"/>
    <mergeCell ref="F12:BA12"/>
    <mergeCell ref="BC12:BS13"/>
    <mergeCell ref="A12:E13"/>
    <mergeCell ref="F29:BA29"/>
    <mergeCell ref="F21:BA21"/>
    <mergeCell ref="BT20:CF21"/>
    <mergeCell ref="BC20:BS21"/>
    <mergeCell ref="F41:BA41"/>
    <mergeCell ref="BT41:CF42"/>
    <mergeCell ref="A34:FK34"/>
    <mergeCell ref="A31:E32"/>
    <mergeCell ref="BT33:CF33"/>
    <mergeCell ref="BT32:CF32"/>
    <mergeCell ref="A68:E68"/>
    <mergeCell ref="F68:BA68"/>
    <mergeCell ref="BC68:BS68"/>
    <mergeCell ref="CT70:DF70"/>
    <mergeCell ref="DG70:DS70"/>
    <mergeCell ref="DT70:EF70"/>
    <mergeCell ref="F70:BA70"/>
    <mergeCell ref="DG10:DS11"/>
    <mergeCell ref="BC10:BS11"/>
    <mergeCell ref="EG14:FK15"/>
    <mergeCell ref="DT14:EF14"/>
    <mergeCell ref="CG15:CS15"/>
    <mergeCell ref="DT15:EF15"/>
    <mergeCell ref="DT10:EF11"/>
    <mergeCell ref="EG10:FK11"/>
    <mergeCell ref="BT12:CF13"/>
    <mergeCell ref="CG12:CS13"/>
    <mergeCell ref="A15:E15"/>
    <mergeCell ref="F15:BA15"/>
    <mergeCell ref="BC15:BS15"/>
    <mergeCell ref="BT15:CF15"/>
    <mergeCell ref="DG16:DS16"/>
    <mergeCell ref="EG7:FK7"/>
    <mergeCell ref="BC8:BS9"/>
    <mergeCell ref="CG14:CS14"/>
    <mergeCell ref="CT14:DF14"/>
    <mergeCell ref="EG12:FK13"/>
    <mergeCell ref="DG68:DS68"/>
    <mergeCell ref="F16:BA16"/>
    <mergeCell ref="A27:E27"/>
    <mergeCell ref="F27:BA27"/>
    <mergeCell ref="F24:BA24"/>
    <mergeCell ref="F23:BA23"/>
    <mergeCell ref="A25:E26"/>
    <mergeCell ref="F25:BA25"/>
    <mergeCell ref="F26:BA26"/>
    <mergeCell ref="F19:BA19"/>
    <mergeCell ref="BT68:CF68"/>
    <mergeCell ref="CG68:CS68"/>
    <mergeCell ref="CT68:DF68"/>
    <mergeCell ref="A20:E21"/>
    <mergeCell ref="BC41:BS42"/>
    <mergeCell ref="A41:E42"/>
    <mergeCell ref="CG22:CS24"/>
    <mergeCell ref="BT31:CF31"/>
    <mergeCell ref="A28:E29"/>
    <mergeCell ref="CT31:DF31"/>
    <mergeCell ref="CG17:CS17"/>
    <mergeCell ref="BC16:BS16"/>
    <mergeCell ref="BT16:CF16"/>
    <mergeCell ref="CG16:CS16"/>
    <mergeCell ref="A17:E17"/>
    <mergeCell ref="F17:BA17"/>
    <mergeCell ref="A22:E24"/>
    <mergeCell ref="F22:BA22"/>
    <mergeCell ref="BC22:BS24"/>
    <mergeCell ref="BT22:CF24"/>
    <mergeCell ref="A16:E16"/>
    <mergeCell ref="BC17:BS17"/>
    <mergeCell ref="BT17:CF17"/>
    <mergeCell ref="EG25:FK26"/>
    <mergeCell ref="BC19:BS19"/>
    <mergeCell ref="BC25:BS26"/>
    <mergeCell ref="BT25:CF26"/>
    <mergeCell ref="CG25:CS26"/>
    <mergeCell ref="CT25:DF26"/>
    <mergeCell ref="CT22:DF24"/>
    <mergeCell ref="DG22:DS24"/>
    <mergeCell ref="DT22:EF24"/>
    <mergeCell ref="BT19:CF19"/>
    <mergeCell ref="BC27:BS27"/>
    <mergeCell ref="BT27:CF27"/>
    <mergeCell ref="CG27:CS27"/>
    <mergeCell ref="CT27:DF27"/>
    <mergeCell ref="EG28:FK29"/>
    <mergeCell ref="CG28:CS29"/>
    <mergeCell ref="CT28:DF29"/>
    <mergeCell ref="DG28:DS29"/>
    <mergeCell ref="DT28:EF29"/>
    <mergeCell ref="A30:E30"/>
    <mergeCell ref="F30:BA30"/>
    <mergeCell ref="BC30:BS30"/>
    <mergeCell ref="DT66:EF67"/>
    <mergeCell ref="BT30:CF30"/>
    <mergeCell ref="CG31:CS31"/>
    <mergeCell ref="CT63:DF63"/>
    <mergeCell ref="CG64:CS64"/>
    <mergeCell ref="CT64:DF64"/>
    <mergeCell ref="CG48:CS48"/>
    <mergeCell ref="EG3:FK4"/>
    <mergeCell ref="A5:FK5"/>
    <mergeCell ref="A6:E6"/>
    <mergeCell ref="F6:BA6"/>
    <mergeCell ref="BC6:BS6"/>
    <mergeCell ref="BT6:CF6"/>
    <mergeCell ref="CG6:CS6"/>
    <mergeCell ref="DT6:EF6"/>
    <mergeCell ref="CT6:DF6"/>
    <mergeCell ref="DT4:EF4"/>
    <mergeCell ref="DG64:DS64"/>
    <mergeCell ref="CG41:CS42"/>
    <mergeCell ref="DG6:DS6"/>
    <mergeCell ref="CG35:CS35"/>
    <mergeCell ref="CT35:DF35"/>
    <mergeCell ref="CT36:DF36"/>
    <mergeCell ref="DG35:DS35"/>
    <mergeCell ref="DG37:DS37"/>
    <mergeCell ref="DG36:DS36"/>
    <mergeCell ref="DG30:DS30"/>
    <mergeCell ref="CG30:CS30"/>
    <mergeCell ref="CT30:DF30"/>
    <mergeCell ref="CT32:DF32"/>
    <mergeCell ref="EG6:FK6"/>
    <mergeCell ref="DT12:EF13"/>
    <mergeCell ref="DT27:EF27"/>
    <mergeCell ref="EG8:FK9"/>
    <mergeCell ref="DT8:EF9"/>
    <mergeCell ref="A18:FK18"/>
    <mergeCell ref="DT16:EF16"/>
    <mergeCell ref="EG27:FK27"/>
    <mergeCell ref="F11:BA11"/>
    <mergeCell ref="F13:BA13"/>
    <mergeCell ref="F8:BA8"/>
    <mergeCell ref="DT25:EF26"/>
    <mergeCell ref="CT17:DF17"/>
    <mergeCell ref="DG17:DS17"/>
    <mergeCell ref="DT17:EF17"/>
    <mergeCell ref="CT15:DF15"/>
    <mergeCell ref="DG15:DS15"/>
    <mergeCell ref="CT16:DF16"/>
    <mergeCell ref="A19:E19"/>
    <mergeCell ref="CG19:CS19"/>
    <mergeCell ref="A35:E35"/>
    <mergeCell ref="F35:BA35"/>
    <mergeCell ref="BC35:BS35"/>
    <mergeCell ref="F32:BA32"/>
    <mergeCell ref="BC32:BS32"/>
    <mergeCell ref="A33:E33"/>
    <mergeCell ref="F33:BA33"/>
    <mergeCell ref="BC33:BS33"/>
    <mergeCell ref="F31:BA31"/>
    <mergeCell ref="A40:E40"/>
    <mergeCell ref="F40:BA40"/>
    <mergeCell ref="A36:E36"/>
    <mergeCell ref="F36:BA36"/>
    <mergeCell ref="A38:E38"/>
    <mergeCell ref="F38:BA38"/>
    <mergeCell ref="BC36:BS36"/>
    <mergeCell ref="BT66:CF67"/>
    <mergeCell ref="F67:BA67"/>
    <mergeCell ref="A45:E45"/>
    <mergeCell ref="F45:BA45"/>
    <mergeCell ref="A43:E44"/>
    <mergeCell ref="F43:BA43"/>
    <mergeCell ref="F44:BA44"/>
    <mergeCell ref="A58:FK58"/>
    <mergeCell ref="CG65:CS65"/>
    <mergeCell ref="CG57:CS57"/>
    <mergeCell ref="A48:E48"/>
    <mergeCell ref="F48:BA48"/>
    <mergeCell ref="BC48:BS48"/>
    <mergeCell ref="F51:BA51"/>
    <mergeCell ref="A66:E67"/>
    <mergeCell ref="F66:BA66"/>
    <mergeCell ref="BC66:BS67"/>
    <mergeCell ref="BC63:BS63"/>
    <mergeCell ref="A61:E61"/>
    <mergeCell ref="F61:BA61"/>
    <mergeCell ref="DG4:DS4"/>
    <mergeCell ref="CT4:DF4"/>
    <mergeCell ref="BT3:EF3"/>
    <mergeCell ref="BT4:CF4"/>
    <mergeCell ref="CG4:CS4"/>
    <mergeCell ref="A65:E65"/>
    <mergeCell ref="F65:BA65"/>
    <mergeCell ref="F3:BB4"/>
    <mergeCell ref="BC3:BS4"/>
    <mergeCell ref="A3:E4"/>
    <mergeCell ref="DT30:EF30"/>
    <mergeCell ref="DT20:EF21"/>
    <mergeCell ref="DG31:DS31"/>
    <mergeCell ref="DG25:DS26"/>
    <mergeCell ref="DG20:DS21"/>
    <mergeCell ref="CT19:DF19"/>
    <mergeCell ref="DG19:DS19"/>
    <mergeCell ref="DT19:EF19"/>
    <mergeCell ref="DG27:DS27"/>
    <mergeCell ref="BT35:CF35"/>
    <mergeCell ref="BC31:BS31"/>
    <mergeCell ref="EG35:FK40"/>
    <mergeCell ref="DT36:EF36"/>
    <mergeCell ref="CG38:CS38"/>
    <mergeCell ref="CT38:DF38"/>
    <mergeCell ref="DG38:DS38"/>
    <mergeCell ref="DT40:EF40"/>
    <mergeCell ref="DG40:DS40"/>
    <mergeCell ref="CT37:DF37"/>
    <mergeCell ref="DT37:EF37"/>
    <mergeCell ref="BT38:CF38"/>
    <mergeCell ref="A37:E37"/>
    <mergeCell ref="DT38:EF38"/>
    <mergeCell ref="F37:BA37"/>
    <mergeCell ref="BC37:BS37"/>
    <mergeCell ref="BT37:CF37"/>
    <mergeCell ref="CG37:CS37"/>
    <mergeCell ref="BC38:BS38"/>
    <mergeCell ref="DG39:DS39"/>
    <mergeCell ref="A46:E47"/>
    <mergeCell ref="F46:BA46"/>
    <mergeCell ref="BC45:BS45"/>
    <mergeCell ref="CT43:DF44"/>
    <mergeCell ref="F47:BA47"/>
    <mergeCell ref="BT46:CF47"/>
    <mergeCell ref="CG46:CS47"/>
    <mergeCell ref="BC46:BS47"/>
    <mergeCell ref="BT43:CF44"/>
    <mergeCell ref="CG43:CS44"/>
    <mergeCell ref="BC43:BS44"/>
    <mergeCell ref="BT45:CF45"/>
    <mergeCell ref="CG45:CS45"/>
    <mergeCell ref="BT65:CF65"/>
    <mergeCell ref="BC65:BS65"/>
    <mergeCell ref="BC64:BS64"/>
    <mergeCell ref="BT64:CF64"/>
    <mergeCell ref="A52:FK52"/>
    <mergeCell ref="BT63:CF63"/>
    <mergeCell ref="CG63:CS63"/>
    <mergeCell ref="DT63:EF63"/>
    <mergeCell ref="DG63:DS63"/>
    <mergeCell ref="F124:BA124"/>
    <mergeCell ref="DG124:DS124"/>
    <mergeCell ref="BT124:CF124"/>
    <mergeCell ref="CG124:CS124"/>
    <mergeCell ref="CT124:DF124"/>
    <mergeCell ref="BC124:BS124"/>
    <mergeCell ref="A49:E49"/>
    <mergeCell ref="DT46:EF47"/>
    <mergeCell ref="DT56:EF56"/>
    <mergeCell ref="DG57:DS57"/>
    <mergeCell ref="DT57:EF57"/>
    <mergeCell ref="DT48:EF48"/>
    <mergeCell ref="DG50:DS50"/>
    <mergeCell ref="DT49:EF49"/>
    <mergeCell ref="DG56:DS56"/>
    <mergeCell ref="DG54:DS54"/>
    <mergeCell ref="DG46:DS47"/>
    <mergeCell ref="BT48:CF48"/>
    <mergeCell ref="CG50:CS50"/>
    <mergeCell ref="CT50:DF50"/>
    <mergeCell ref="BT50:CF50"/>
    <mergeCell ref="BT51:CF51"/>
    <mergeCell ref="CT48:DF48"/>
    <mergeCell ref="DG49:DS49"/>
    <mergeCell ref="BT49:CF49"/>
    <mergeCell ref="A50:E50"/>
    <mergeCell ref="F50:BA50"/>
    <mergeCell ref="BC50:BS50"/>
    <mergeCell ref="F53:BA53"/>
    <mergeCell ref="BC53:BS53"/>
    <mergeCell ref="A51:E51"/>
    <mergeCell ref="DT54:EF54"/>
    <mergeCell ref="DT50:EF50"/>
    <mergeCell ref="EG50:FK50"/>
    <mergeCell ref="DT53:EF53"/>
    <mergeCell ref="EG53:FK57"/>
    <mergeCell ref="F49:BA49"/>
    <mergeCell ref="BC49:BS49"/>
    <mergeCell ref="DT51:EF51"/>
    <mergeCell ref="CT57:DF57"/>
    <mergeCell ref="CT56:DF56"/>
    <mergeCell ref="CG51:CS51"/>
    <mergeCell ref="CT51:DF51"/>
    <mergeCell ref="DG51:DS51"/>
    <mergeCell ref="A54:E54"/>
    <mergeCell ref="F54:BA54"/>
    <mergeCell ref="BC54:BS54"/>
    <mergeCell ref="BT54:CF54"/>
    <mergeCell ref="DG53:DS53"/>
    <mergeCell ref="BC51:BS51"/>
    <mergeCell ref="A53:E53"/>
    <mergeCell ref="A56:E56"/>
    <mergeCell ref="BT53:CF53"/>
    <mergeCell ref="CG53:CS53"/>
    <mergeCell ref="CT53:DF53"/>
    <mergeCell ref="CG54:CS54"/>
    <mergeCell ref="CT54:DF54"/>
    <mergeCell ref="A55:E55"/>
    <mergeCell ref="F55:BA55"/>
    <mergeCell ref="BC55:BS55"/>
    <mergeCell ref="BT55:CF55"/>
    <mergeCell ref="CG61:CS61"/>
    <mergeCell ref="CT61:DF61"/>
    <mergeCell ref="A59:E60"/>
    <mergeCell ref="BT59:CF60"/>
    <mergeCell ref="CG59:CS60"/>
    <mergeCell ref="F59:BA59"/>
    <mergeCell ref="BC59:BS60"/>
    <mergeCell ref="CG62:CS62"/>
    <mergeCell ref="CT62:DF62"/>
    <mergeCell ref="DG61:DS61"/>
    <mergeCell ref="DT61:EF61"/>
    <mergeCell ref="F60:BA60"/>
    <mergeCell ref="CT59:DF60"/>
    <mergeCell ref="DG59:DS60"/>
    <mergeCell ref="DT59:EF60"/>
    <mergeCell ref="BC61:BS61"/>
    <mergeCell ref="BT61:CF61"/>
    <mergeCell ref="DG73:DS73"/>
    <mergeCell ref="A72:FK72"/>
    <mergeCell ref="DG62:DS62"/>
    <mergeCell ref="DT62:EF62"/>
    <mergeCell ref="A69:E69"/>
    <mergeCell ref="F69:BA69"/>
    <mergeCell ref="BC69:BS69"/>
    <mergeCell ref="BT69:CF69"/>
    <mergeCell ref="BC62:BS62"/>
    <mergeCell ref="BT62:CF62"/>
    <mergeCell ref="F75:BA75"/>
    <mergeCell ref="BT75:CF75"/>
    <mergeCell ref="DT71:EF71"/>
    <mergeCell ref="DT73:EF73"/>
    <mergeCell ref="A73:E73"/>
    <mergeCell ref="F73:BA73"/>
    <mergeCell ref="BC73:BS73"/>
    <mergeCell ref="BT73:CF73"/>
    <mergeCell ref="CG73:CS73"/>
    <mergeCell ref="CT73:DF73"/>
    <mergeCell ref="DT79:EF79"/>
    <mergeCell ref="DT81:EF81"/>
    <mergeCell ref="CT75:DF75"/>
    <mergeCell ref="DG75:DS75"/>
    <mergeCell ref="DT75:EF75"/>
    <mergeCell ref="A74:E74"/>
    <mergeCell ref="F74:BA74"/>
    <mergeCell ref="BC74:BS74"/>
    <mergeCell ref="BT74:CF74"/>
    <mergeCell ref="A75:E75"/>
    <mergeCell ref="BT82:CF82"/>
    <mergeCell ref="CG82:CS82"/>
    <mergeCell ref="CT82:DF82"/>
    <mergeCell ref="DG82:DS82"/>
    <mergeCell ref="DT74:EF74"/>
    <mergeCell ref="DT90:EF90"/>
    <mergeCell ref="DT86:EF86"/>
    <mergeCell ref="DT87:EF87"/>
    <mergeCell ref="DT84:EF84"/>
    <mergeCell ref="DT83:EF83"/>
    <mergeCell ref="EG86:FK86"/>
    <mergeCell ref="EG76:FK76"/>
    <mergeCell ref="EG77:FK77"/>
    <mergeCell ref="DT91:EF91"/>
    <mergeCell ref="DT88:EF88"/>
    <mergeCell ref="DT82:EF82"/>
    <mergeCell ref="EG82:FK82"/>
    <mergeCell ref="EG84:FK84"/>
    <mergeCell ref="DT85:EF85"/>
    <mergeCell ref="EG85:FK85"/>
    <mergeCell ref="A101:E101"/>
    <mergeCell ref="F101:BA101"/>
    <mergeCell ref="BC101:BS101"/>
    <mergeCell ref="CG90:CS90"/>
    <mergeCell ref="A90:E90"/>
    <mergeCell ref="F90:BA90"/>
    <mergeCell ref="BC90:BS90"/>
    <mergeCell ref="A92:E92"/>
    <mergeCell ref="F92:BA92"/>
    <mergeCell ref="BC92:BS92"/>
    <mergeCell ref="A88:E88"/>
    <mergeCell ref="A87:E87"/>
    <mergeCell ref="BC87:BS87"/>
    <mergeCell ref="F88:BA88"/>
    <mergeCell ref="BC88:BS88"/>
    <mergeCell ref="F87:BA87"/>
    <mergeCell ref="BC83:BS83"/>
    <mergeCell ref="A84:E84"/>
    <mergeCell ref="F84:BA84"/>
    <mergeCell ref="A86:E86"/>
    <mergeCell ref="F86:BA86"/>
    <mergeCell ref="BC86:BS86"/>
    <mergeCell ref="BC84:BS84"/>
    <mergeCell ref="F85:BA85"/>
    <mergeCell ref="DG86:DS86"/>
    <mergeCell ref="CT85:DF85"/>
    <mergeCell ref="DG85:DS85"/>
    <mergeCell ref="A82:E82"/>
    <mergeCell ref="F82:BA82"/>
    <mergeCell ref="BC82:BS82"/>
    <mergeCell ref="A85:E85"/>
    <mergeCell ref="BC85:BS85"/>
    <mergeCell ref="A83:E83"/>
    <mergeCell ref="F83:BA83"/>
    <mergeCell ref="DG87:DS87"/>
    <mergeCell ref="BT87:CF87"/>
    <mergeCell ref="BT88:CF88"/>
    <mergeCell ref="CG88:CS88"/>
    <mergeCell ref="CG87:CS87"/>
    <mergeCell ref="CT87:DF87"/>
    <mergeCell ref="CT88:DF88"/>
    <mergeCell ref="DG88:DS88"/>
    <mergeCell ref="A89:E89"/>
    <mergeCell ref="BT89:CF89"/>
    <mergeCell ref="BC91:BS91"/>
    <mergeCell ref="BT91:CF91"/>
    <mergeCell ref="BT90:CF90"/>
    <mergeCell ref="F89:BA89"/>
    <mergeCell ref="BT100:CF100"/>
    <mergeCell ref="CG100:CS100"/>
    <mergeCell ref="CG91:CS91"/>
    <mergeCell ref="BT93:CF93"/>
    <mergeCell ref="BT94:CF94"/>
    <mergeCell ref="CG94:CS94"/>
    <mergeCell ref="CG95:CS95"/>
    <mergeCell ref="CG96:CS96"/>
    <mergeCell ref="CG93:CS93"/>
    <mergeCell ref="BT92:CF92"/>
    <mergeCell ref="DG89:DS89"/>
    <mergeCell ref="DT89:EF89"/>
    <mergeCell ref="CT93:DF93"/>
    <mergeCell ref="DG93:DS93"/>
    <mergeCell ref="DT93:EF93"/>
    <mergeCell ref="CT92:DF92"/>
    <mergeCell ref="DG92:DS92"/>
    <mergeCell ref="DG90:DS90"/>
    <mergeCell ref="CT90:DF90"/>
    <mergeCell ref="CT91:DF91"/>
    <mergeCell ref="F94:BA94"/>
    <mergeCell ref="F95:BA95"/>
    <mergeCell ref="BT95:CF95"/>
    <mergeCell ref="BC95:BS95"/>
    <mergeCell ref="F96:BA96"/>
    <mergeCell ref="CT89:DF89"/>
    <mergeCell ref="CG92:CS92"/>
    <mergeCell ref="BC89:BS89"/>
    <mergeCell ref="CG89:CS89"/>
    <mergeCell ref="EG104:FK104"/>
    <mergeCell ref="DG98:DS98"/>
    <mergeCell ref="CG99:CS99"/>
    <mergeCell ref="CT99:DF99"/>
    <mergeCell ref="DG99:DS99"/>
    <mergeCell ref="DT99:EF99"/>
    <mergeCell ref="CT100:DF100"/>
    <mergeCell ref="DG100:DS100"/>
    <mergeCell ref="CT101:DF101"/>
    <mergeCell ref="DG104:DS104"/>
    <mergeCell ref="DT104:EF104"/>
    <mergeCell ref="CG101:CS101"/>
    <mergeCell ref="CT103:DF103"/>
    <mergeCell ref="DG103:DS103"/>
    <mergeCell ref="DT103:EF103"/>
    <mergeCell ref="DG101:DS101"/>
    <mergeCell ref="DT97:EF97"/>
    <mergeCell ref="EG95:FK101"/>
    <mergeCell ref="A103:E103"/>
    <mergeCell ref="F103:BA103"/>
    <mergeCell ref="BT103:CF103"/>
    <mergeCell ref="CG103:CS103"/>
    <mergeCell ref="BC103:BS103"/>
    <mergeCell ref="DT100:EF100"/>
    <mergeCell ref="A95:E95"/>
    <mergeCell ref="A96:E96"/>
    <mergeCell ref="BC97:BS97"/>
    <mergeCell ref="CG97:CS97"/>
    <mergeCell ref="CT97:DF97"/>
    <mergeCell ref="CT96:DF96"/>
    <mergeCell ref="BC96:BS96"/>
    <mergeCell ref="BT96:CF96"/>
    <mergeCell ref="A97:E97"/>
    <mergeCell ref="BT97:CF97"/>
    <mergeCell ref="A99:E99"/>
    <mergeCell ref="BT99:CF99"/>
    <mergeCell ref="F99:BA99"/>
    <mergeCell ref="A98:E98"/>
    <mergeCell ref="BT98:CF98"/>
    <mergeCell ref="BC98:BS98"/>
    <mergeCell ref="F98:BA98"/>
    <mergeCell ref="F97:BA97"/>
    <mergeCell ref="A102:E102"/>
    <mergeCell ref="F102:BA102"/>
    <mergeCell ref="BC102:BS102"/>
    <mergeCell ref="BT102:CF102"/>
    <mergeCell ref="A117:E117"/>
    <mergeCell ref="F117:BA117"/>
    <mergeCell ref="BC117:BS117"/>
    <mergeCell ref="BT117:CF117"/>
    <mergeCell ref="BT104:CF104"/>
    <mergeCell ref="CG117:CS117"/>
    <mergeCell ref="CT117:DF117"/>
    <mergeCell ref="DG117:DS117"/>
    <mergeCell ref="CT105:DF105"/>
    <mergeCell ref="DG105:DS105"/>
    <mergeCell ref="CG105:CS105"/>
    <mergeCell ref="CG112:CS112"/>
    <mergeCell ref="CT112:DF112"/>
    <mergeCell ref="DG112:DS112"/>
    <mergeCell ref="CG113:CS113"/>
    <mergeCell ref="BT105:CF105"/>
    <mergeCell ref="EG102:FK102"/>
    <mergeCell ref="BC99:BS99"/>
    <mergeCell ref="CG104:CS104"/>
    <mergeCell ref="CT104:DF104"/>
    <mergeCell ref="DT105:EF105"/>
    <mergeCell ref="CG102:CS102"/>
    <mergeCell ref="CT102:DF102"/>
    <mergeCell ref="DG102:DS102"/>
    <mergeCell ref="BT101:CF101"/>
    <mergeCell ref="BC106:BS106"/>
    <mergeCell ref="A108:E108"/>
    <mergeCell ref="F108:BA108"/>
    <mergeCell ref="BC108:BS108"/>
    <mergeCell ref="A107:E107"/>
    <mergeCell ref="F107:BA107"/>
    <mergeCell ref="BC107:BS107"/>
    <mergeCell ref="A106:E106"/>
    <mergeCell ref="F106:BA106"/>
    <mergeCell ref="A105:E105"/>
    <mergeCell ref="F105:BA105"/>
    <mergeCell ref="BC105:BS105"/>
    <mergeCell ref="A104:E104"/>
    <mergeCell ref="F104:BA104"/>
    <mergeCell ref="BC104:BS104"/>
    <mergeCell ref="A110:E110"/>
    <mergeCell ref="F110:BA110"/>
    <mergeCell ref="BC110:BS110"/>
    <mergeCell ref="A109:E109"/>
    <mergeCell ref="F109:BA109"/>
    <mergeCell ref="BC109:BS109"/>
    <mergeCell ref="CT113:DF113"/>
    <mergeCell ref="A112:E112"/>
    <mergeCell ref="F112:BA112"/>
    <mergeCell ref="BC112:BS112"/>
    <mergeCell ref="BT112:CF112"/>
    <mergeCell ref="A111:E111"/>
    <mergeCell ref="F111:BA111"/>
    <mergeCell ref="BC111:BS111"/>
    <mergeCell ref="F114:BA114"/>
    <mergeCell ref="BC114:BS114"/>
    <mergeCell ref="BT114:CF114"/>
    <mergeCell ref="A113:E113"/>
    <mergeCell ref="F113:BA113"/>
    <mergeCell ref="BC113:BS113"/>
    <mergeCell ref="BT113:CF113"/>
    <mergeCell ref="CT114:DF114"/>
    <mergeCell ref="DG114:DS114"/>
    <mergeCell ref="DT114:EF114"/>
    <mergeCell ref="DG113:DS113"/>
    <mergeCell ref="A115:E115"/>
    <mergeCell ref="F115:BA115"/>
    <mergeCell ref="BC115:BS115"/>
    <mergeCell ref="BT115:CF115"/>
    <mergeCell ref="DT113:EF113"/>
    <mergeCell ref="A114:E114"/>
    <mergeCell ref="BT116:CF116"/>
    <mergeCell ref="CG116:CS116"/>
    <mergeCell ref="CT116:DF116"/>
    <mergeCell ref="DG116:DS116"/>
    <mergeCell ref="EG112:FK116"/>
    <mergeCell ref="CG115:CS115"/>
    <mergeCell ref="CT115:DF115"/>
    <mergeCell ref="DG115:DS115"/>
    <mergeCell ref="DT115:EF115"/>
    <mergeCell ref="CG114:CS114"/>
    <mergeCell ref="EG123:FK123"/>
    <mergeCell ref="A123:E123"/>
    <mergeCell ref="F123:BA123"/>
    <mergeCell ref="BC123:BS123"/>
    <mergeCell ref="BT123:CF123"/>
    <mergeCell ref="DG123:DS123"/>
    <mergeCell ref="DT123:EF123"/>
    <mergeCell ref="CG123:CS123"/>
    <mergeCell ref="CT123:DF123"/>
    <mergeCell ref="EG128:FK128"/>
    <mergeCell ref="EG127:FK127"/>
    <mergeCell ref="EG126:FK126"/>
    <mergeCell ref="DT126:EF126"/>
    <mergeCell ref="DT125:EF125"/>
    <mergeCell ref="DG125:DS125"/>
    <mergeCell ref="DG126:DS126"/>
    <mergeCell ref="CG127:CS127"/>
    <mergeCell ref="CT127:DF127"/>
    <mergeCell ref="DG127:DS127"/>
    <mergeCell ref="DT127:EF127"/>
    <mergeCell ref="EG125:FK125"/>
    <mergeCell ref="DT124:EF124"/>
    <mergeCell ref="EG124:FK124"/>
    <mergeCell ref="CG126:CS126"/>
    <mergeCell ref="CT126:DF126"/>
    <mergeCell ref="A122:FK122"/>
    <mergeCell ref="EG51:FK51"/>
    <mergeCell ref="CG55:CS55"/>
    <mergeCell ref="CT55:DF55"/>
    <mergeCell ref="DG55:DS55"/>
    <mergeCell ref="DT55:EF55"/>
    <mergeCell ref="CG56:CS56"/>
    <mergeCell ref="A116:E116"/>
    <mergeCell ref="F116:BA116"/>
    <mergeCell ref="BC116:BS116"/>
    <mergeCell ref="A8:E9"/>
    <mergeCell ref="F9:BA9"/>
    <mergeCell ref="BT8:CF9"/>
    <mergeCell ref="DG8:DS9"/>
    <mergeCell ref="CG8:CS9"/>
    <mergeCell ref="CT8:DF9"/>
    <mergeCell ref="BC39:BS39"/>
    <mergeCell ref="BT111:CF111"/>
    <mergeCell ref="CG111:CS111"/>
    <mergeCell ref="CG107:CS107"/>
    <mergeCell ref="BC40:BS40"/>
    <mergeCell ref="BT40:CF40"/>
    <mergeCell ref="CG40:CS40"/>
    <mergeCell ref="BT108:CF108"/>
    <mergeCell ref="CG39:CS39"/>
    <mergeCell ref="BT109:CF109"/>
    <mergeCell ref="CT111:DF111"/>
    <mergeCell ref="DG111:DS111"/>
    <mergeCell ref="DT111:EF111"/>
    <mergeCell ref="CT109:DF109"/>
    <mergeCell ref="DT110:EF110"/>
    <mergeCell ref="BT39:CF39"/>
    <mergeCell ref="BT106:CF106"/>
    <mergeCell ref="CG106:CS106"/>
    <mergeCell ref="CT106:DF106"/>
    <mergeCell ref="DG106:DS106"/>
    <mergeCell ref="EG87:FK90"/>
    <mergeCell ref="EG91:FK94"/>
    <mergeCell ref="EG107:FK111"/>
    <mergeCell ref="DT109:EF109"/>
    <mergeCell ref="EG105:FK105"/>
    <mergeCell ref="DT106:EF106"/>
    <mergeCell ref="EG106:FK106"/>
    <mergeCell ref="DT98:EF98"/>
    <mergeCell ref="DT94:EF94"/>
    <mergeCell ref="DT107:EF107"/>
    <mergeCell ref="CT40:DF40"/>
    <mergeCell ref="CT108:DF108"/>
    <mergeCell ref="DG108:DS108"/>
    <mergeCell ref="CG98:CS98"/>
    <mergeCell ref="CT98:DF98"/>
    <mergeCell ref="DG97:DS97"/>
    <mergeCell ref="CT107:DF107"/>
    <mergeCell ref="DG107:DS107"/>
    <mergeCell ref="CG108:CS108"/>
    <mergeCell ref="DG96:DS96"/>
    <mergeCell ref="DT108:EF108"/>
    <mergeCell ref="CG109:CS109"/>
    <mergeCell ref="DG109:DS109"/>
    <mergeCell ref="BT107:CF107"/>
    <mergeCell ref="BT110:CF110"/>
    <mergeCell ref="CG110:CS110"/>
    <mergeCell ref="CT110:DF110"/>
    <mergeCell ref="DG110:DS110"/>
    <mergeCell ref="EG43:FK44"/>
    <mergeCell ref="EG63:FK67"/>
    <mergeCell ref="EG74:FK75"/>
    <mergeCell ref="EG73:FK73"/>
    <mergeCell ref="EG59:FK60"/>
    <mergeCell ref="EG69:FK71"/>
    <mergeCell ref="EG45:FK45"/>
    <mergeCell ref="EG46:FK49"/>
    <mergeCell ref="EG62:FK62"/>
    <mergeCell ref="EG61:FK6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46"/>
  <sheetViews>
    <sheetView view="pageBreakPreview" zoomScale="75" zoomScaleNormal="75" zoomScaleSheetLayoutView="75" zoomScalePageLayoutView="0" workbookViewId="0" topLeftCell="A16">
      <selection activeCell="EG54" sqref="EG54:FK58"/>
    </sheetView>
  </sheetViews>
  <sheetFormatPr defaultColWidth="0.875" defaultRowHeight="12.75"/>
  <cols>
    <col min="1" max="1" width="0.875" style="6" customWidth="1"/>
    <col min="2" max="2" width="0.74609375" style="6" customWidth="1"/>
    <col min="3" max="44" width="0.875" style="6" customWidth="1"/>
    <col min="45" max="45" width="0.37109375" style="6" customWidth="1"/>
    <col min="46" max="86" width="0.875" style="6" customWidth="1"/>
    <col min="87" max="87" width="0.2421875" style="6" customWidth="1"/>
    <col min="88" max="157" width="0.875" style="6" customWidth="1"/>
    <col min="158" max="158" width="0.37109375" style="6" customWidth="1"/>
    <col min="159" max="159" width="0.875" style="6" hidden="1" customWidth="1"/>
    <col min="160" max="16384" width="0.875" style="6" customWidth="1"/>
  </cols>
  <sheetData>
    <row r="1" spans="1:167" s="7" customFormat="1" ht="15">
      <c r="A1" s="132"/>
      <c r="B1" s="133"/>
      <c r="C1" s="133"/>
      <c r="D1" s="133"/>
      <c r="E1" s="134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4"/>
      <c r="BC1" s="68" t="s">
        <v>62</v>
      </c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70"/>
      <c r="BT1" s="151" t="s">
        <v>63</v>
      </c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62" t="s">
        <v>64</v>
      </c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</row>
    <row r="2" spans="1:167" s="7" customFormat="1" ht="15">
      <c r="A2" s="152"/>
      <c r="B2" s="153"/>
      <c r="C2" s="153"/>
      <c r="D2" s="153"/>
      <c r="E2" s="154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4"/>
      <c r="BC2" s="71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3"/>
      <c r="BT2" s="151">
        <v>2009</v>
      </c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>
        <v>2010</v>
      </c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>
        <v>2011</v>
      </c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>
        <v>2012</v>
      </c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>
        <v>2013</v>
      </c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</row>
    <row r="3" spans="1:167" ht="57.75" customHeight="1">
      <c r="A3" s="91">
        <v>63</v>
      </c>
      <c r="B3" s="92"/>
      <c r="C3" s="92"/>
      <c r="D3" s="92"/>
      <c r="E3" s="93"/>
      <c r="F3" s="83" t="s">
        <v>272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12"/>
      <c r="BC3" s="111" t="s">
        <v>66</v>
      </c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57">
        <v>57.9</v>
      </c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9"/>
      <c r="CG3" s="57">
        <v>56.9</v>
      </c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9"/>
      <c r="CT3" s="57">
        <v>56.9</v>
      </c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9"/>
      <c r="DG3" s="57">
        <v>56.9</v>
      </c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9"/>
      <c r="DT3" s="57">
        <v>57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9"/>
      <c r="EG3" s="82" t="s">
        <v>331</v>
      </c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6"/>
    </row>
    <row r="4" spans="1:167" ht="44.25" customHeight="1">
      <c r="A4" s="91">
        <v>64</v>
      </c>
      <c r="B4" s="92"/>
      <c r="C4" s="92"/>
      <c r="D4" s="92"/>
      <c r="E4" s="93"/>
      <c r="F4" s="83" t="s">
        <v>225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12"/>
      <c r="BC4" s="111" t="s">
        <v>112</v>
      </c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83">
        <f>359392.4+894.7</f>
        <v>360287.10000000003</v>
      </c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265">
        <f>403241+1860+9079</f>
        <v>414180</v>
      </c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183">
        <f>427603.7+26141.6</f>
        <v>453745.3</v>
      </c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>
        <f>414390.6+264</f>
        <v>414654.6</v>
      </c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>
        <f>425963.7+0</f>
        <v>425963.7</v>
      </c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38" t="s">
        <v>249</v>
      </c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40"/>
    </row>
    <row r="5" spans="1:167" ht="57.75" customHeight="1">
      <c r="A5" s="91">
        <v>65</v>
      </c>
      <c r="B5" s="92"/>
      <c r="C5" s="92"/>
      <c r="D5" s="92"/>
      <c r="E5" s="93"/>
      <c r="F5" s="83" t="s">
        <v>226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12"/>
      <c r="BC5" s="111" t="s">
        <v>67</v>
      </c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200">
        <v>2154.7</v>
      </c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9"/>
      <c r="CG5" s="242">
        <f>3302+376+19</f>
        <v>3697</v>
      </c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4"/>
      <c r="CT5" s="200">
        <f>2543.6+1500</f>
        <v>4043.6</v>
      </c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  <c r="DG5" s="200">
        <f>2759.7+900</f>
        <v>3659.7</v>
      </c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9"/>
      <c r="DT5" s="200">
        <f>2970.7+0</f>
        <v>2970.7</v>
      </c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9"/>
      <c r="EG5" s="144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6"/>
    </row>
    <row r="6" spans="1:167" ht="57.75" customHeight="1">
      <c r="A6" s="91">
        <v>66</v>
      </c>
      <c r="B6" s="92"/>
      <c r="C6" s="92"/>
      <c r="D6" s="92"/>
      <c r="E6" s="93"/>
      <c r="F6" s="83" t="s">
        <v>227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12"/>
      <c r="BC6" s="111" t="s">
        <v>67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200">
        <v>224692.3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9"/>
      <c r="CG6" s="242">
        <v>231004</v>
      </c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4"/>
      <c r="CT6" s="245">
        <v>248722</v>
      </c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7"/>
      <c r="DG6" s="242">
        <v>255686.2</v>
      </c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4"/>
      <c r="DT6" s="245">
        <v>263612.5</v>
      </c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7"/>
      <c r="EG6" s="82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1"/>
    </row>
    <row r="7" spans="1:167" ht="22.5" customHeight="1">
      <c r="A7" s="77" t="s">
        <v>228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9"/>
    </row>
    <row r="8" spans="1:167" s="8" customFormat="1" ht="46.5" customHeight="1">
      <c r="A8" s="68">
        <v>67</v>
      </c>
      <c r="B8" s="69"/>
      <c r="C8" s="69"/>
      <c r="D8" s="69"/>
      <c r="E8" s="70"/>
      <c r="F8" s="38" t="s">
        <v>93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9"/>
      <c r="BC8" s="257" t="s">
        <v>215</v>
      </c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115" t="s">
        <v>339</v>
      </c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>
        <v>44.6</v>
      </c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>
        <v>45</v>
      </c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>
        <v>45</v>
      </c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>
        <v>45</v>
      </c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38" t="s">
        <v>340</v>
      </c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40"/>
    </row>
    <row r="9" spans="1:167" ht="30" customHeight="1">
      <c r="A9" s="91">
        <v>68</v>
      </c>
      <c r="B9" s="92"/>
      <c r="C9" s="92"/>
      <c r="D9" s="92"/>
      <c r="E9" s="93"/>
      <c r="F9" s="83" t="s">
        <v>229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12"/>
      <c r="BC9" s="111" t="s">
        <v>67</v>
      </c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80" t="s">
        <v>339</v>
      </c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>
        <v>38.4</v>
      </c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>
        <v>40</v>
      </c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>
        <v>40</v>
      </c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>
        <v>40</v>
      </c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46" t="s">
        <v>340</v>
      </c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</row>
    <row r="10" spans="1:167" ht="102.75" customHeight="1">
      <c r="A10" s="91">
        <v>69</v>
      </c>
      <c r="B10" s="92"/>
      <c r="C10" s="92"/>
      <c r="D10" s="92"/>
      <c r="E10" s="93"/>
      <c r="F10" s="83" t="s">
        <v>277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12"/>
      <c r="BC10" s="111" t="s">
        <v>66</v>
      </c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57">
        <v>98.3</v>
      </c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9"/>
      <c r="CG10" s="57">
        <v>98</v>
      </c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9"/>
      <c r="CT10" s="57">
        <v>98.4</v>
      </c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9"/>
      <c r="DG10" s="57">
        <v>98.4</v>
      </c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  <c r="DT10" s="57">
        <v>98.4</v>
      </c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9"/>
      <c r="EG10" s="82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4"/>
    </row>
    <row r="11" spans="1:167" s="8" customFormat="1" ht="60.75" customHeight="1">
      <c r="A11" s="91">
        <v>70</v>
      </c>
      <c r="B11" s="92"/>
      <c r="C11" s="92"/>
      <c r="D11" s="92"/>
      <c r="E11" s="93"/>
      <c r="F11" s="83" t="s">
        <v>278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12"/>
      <c r="BC11" s="94" t="s">
        <v>84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80">
        <v>1272</v>
      </c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>
        <v>1080</v>
      </c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>
        <v>1160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>
        <v>1187</v>
      </c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>
        <v>1190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s="8" customFormat="1" ht="61.5" customHeight="1">
      <c r="A12" s="68">
        <v>71</v>
      </c>
      <c r="B12" s="69"/>
      <c r="C12" s="69"/>
      <c r="D12" s="69"/>
      <c r="E12" s="70"/>
      <c r="F12" s="38" t="s">
        <v>279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9"/>
      <c r="BC12" s="111" t="s">
        <v>67</v>
      </c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5">
        <v>1264</v>
      </c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>
        <v>1073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>
        <v>1153</v>
      </c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>
        <v>1180</v>
      </c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>
        <v>1184</v>
      </c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</row>
    <row r="13" spans="1:167" s="8" customFormat="1" ht="68.25" customHeight="1">
      <c r="A13" s="68">
        <v>72</v>
      </c>
      <c r="B13" s="69"/>
      <c r="C13" s="69"/>
      <c r="D13" s="69"/>
      <c r="E13" s="70"/>
      <c r="F13" s="38" t="s">
        <v>280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9"/>
      <c r="BC13" s="111" t="s">
        <v>84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5">
        <v>1257</v>
      </c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>
        <v>1099</v>
      </c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>
        <v>1160</v>
      </c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>
        <v>1180</v>
      </c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>
        <v>1194</v>
      </c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</row>
    <row r="14" spans="1:167" s="8" customFormat="1" ht="64.5" customHeight="1">
      <c r="A14" s="91">
        <v>73</v>
      </c>
      <c r="B14" s="92"/>
      <c r="C14" s="92"/>
      <c r="D14" s="92"/>
      <c r="E14" s="93"/>
      <c r="F14" s="83" t="s">
        <v>284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12"/>
      <c r="BC14" s="111" t="s">
        <v>67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80">
        <v>1242</v>
      </c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>
        <v>1075</v>
      </c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>
        <v>1142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1163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1176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37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8" customFormat="1" ht="59.25" customHeight="1">
      <c r="A15" s="91">
        <v>74</v>
      </c>
      <c r="B15" s="92"/>
      <c r="C15" s="92"/>
      <c r="D15" s="92"/>
      <c r="E15" s="93"/>
      <c r="F15" s="83" t="s">
        <v>285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12"/>
      <c r="BC15" s="111" t="s">
        <v>67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80">
        <v>21</v>
      </c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24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>
        <v>21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21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20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40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ht="30" customHeight="1">
      <c r="A16" s="91">
        <v>75</v>
      </c>
      <c r="B16" s="92"/>
      <c r="C16" s="92"/>
      <c r="D16" s="92"/>
      <c r="E16" s="93"/>
      <c r="F16" s="83" t="s">
        <v>286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12"/>
      <c r="BC16" s="111" t="s">
        <v>67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80">
        <v>1280</v>
      </c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>
        <v>1100</v>
      </c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>
        <v>1168</v>
      </c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v>1190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>
        <v>1200</v>
      </c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</row>
    <row r="17" spans="1:167" s="8" customFormat="1" ht="72.75" customHeight="1">
      <c r="A17" s="91">
        <v>76</v>
      </c>
      <c r="B17" s="92"/>
      <c r="C17" s="92"/>
      <c r="D17" s="92"/>
      <c r="E17" s="93"/>
      <c r="F17" s="83" t="s">
        <v>287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12"/>
      <c r="BC17" s="111" t="s">
        <v>22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80">
        <v>11</v>
      </c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>
        <v>12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>
        <v>13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v>14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15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</row>
    <row r="18" spans="1:167" s="8" customFormat="1" ht="78" customHeight="1">
      <c r="A18" s="68">
        <v>77</v>
      </c>
      <c r="B18" s="69"/>
      <c r="C18" s="69"/>
      <c r="D18" s="69"/>
      <c r="E18" s="70"/>
      <c r="F18" s="38" t="s">
        <v>288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9"/>
      <c r="BC18" s="111" t="s">
        <v>80</v>
      </c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5">
        <v>30</v>
      </c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>
        <v>30</v>
      </c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>
        <v>29</v>
      </c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>
        <v>28</v>
      </c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>
        <v>27</v>
      </c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60" t="s">
        <v>47</v>
      </c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</row>
    <row r="19" spans="1:167" s="8" customFormat="1" ht="79.5" customHeight="1">
      <c r="A19" s="68">
        <v>78</v>
      </c>
      <c r="B19" s="69"/>
      <c r="C19" s="69"/>
      <c r="D19" s="69"/>
      <c r="E19" s="70"/>
      <c r="F19" s="38" t="s">
        <v>289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9"/>
      <c r="BC19" s="111" t="s">
        <v>67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5" t="s">
        <v>262</v>
      </c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 t="s">
        <v>262</v>
      </c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 t="s">
        <v>262</v>
      </c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 t="s">
        <v>262</v>
      </c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 t="s">
        <v>262</v>
      </c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60" t="s">
        <v>210</v>
      </c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</row>
    <row r="20" spans="1:167" s="8" customFormat="1" ht="58.5" customHeight="1">
      <c r="A20" s="91">
        <v>79</v>
      </c>
      <c r="B20" s="92"/>
      <c r="C20" s="92"/>
      <c r="D20" s="92"/>
      <c r="E20" s="93"/>
      <c r="F20" s="83" t="s">
        <v>290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12"/>
      <c r="BC20" s="111" t="s">
        <v>67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80">
        <v>0</v>
      </c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>
        <v>0</v>
      </c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>
        <v>0</v>
      </c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>
        <v>0</v>
      </c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>
        <v>0</v>
      </c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</row>
    <row r="21" spans="1:167" s="8" customFormat="1" ht="58.5" customHeight="1">
      <c r="A21" s="68">
        <v>80</v>
      </c>
      <c r="B21" s="69"/>
      <c r="C21" s="69"/>
      <c r="D21" s="69"/>
      <c r="E21" s="70"/>
      <c r="F21" s="38" t="s">
        <v>291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9"/>
      <c r="BC21" s="111" t="s">
        <v>84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5">
        <v>18358</v>
      </c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>
        <v>18760</v>
      </c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>
        <v>18935</v>
      </c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>
        <v>19010</v>
      </c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>
        <v>19760</v>
      </c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</row>
    <row r="22" spans="1:167" s="8" customFormat="1" ht="45.75" customHeight="1">
      <c r="A22" s="68">
        <v>81</v>
      </c>
      <c r="B22" s="69"/>
      <c r="C22" s="69"/>
      <c r="D22" s="69"/>
      <c r="E22" s="70"/>
      <c r="F22" s="225" t="s">
        <v>292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9"/>
      <c r="BC22" s="111" t="s">
        <v>67</v>
      </c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5" t="s">
        <v>262</v>
      </c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 t="s">
        <v>262</v>
      </c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 t="s">
        <v>262</v>
      </c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 t="s">
        <v>262</v>
      </c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 t="s">
        <v>262</v>
      </c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</row>
    <row r="23" spans="1:167" s="8" customFormat="1" ht="58.5" customHeight="1">
      <c r="A23" s="91">
        <v>82</v>
      </c>
      <c r="B23" s="92"/>
      <c r="C23" s="92"/>
      <c r="D23" s="92"/>
      <c r="E23" s="93"/>
      <c r="F23" s="83" t="s">
        <v>293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12"/>
      <c r="BC23" s="111" t="s">
        <v>66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80">
        <v>70</v>
      </c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>
        <v>77</v>
      </c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>
        <v>76</v>
      </c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>
        <v>76</v>
      </c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>
        <v>76.4</v>
      </c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</row>
    <row r="24" spans="1:167" s="8" customFormat="1" ht="58.5" customHeight="1">
      <c r="A24" s="91">
        <v>83</v>
      </c>
      <c r="B24" s="92"/>
      <c r="C24" s="92"/>
      <c r="D24" s="92"/>
      <c r="E24" s="93"/>
      <c r="F24" s="83" t="s">
        <v>294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12"/>
      <c r="BC24" s="111" t="s">
        <v>84</v>
      </c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80">
        <v>2616</v>
      </c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>
        <v>2618</v>
      </c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>
        <v>2620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2620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2620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</row>
    <row r="25" spans="1:167" s="8" customFormat="1" ht="44.25" customHeight="1">
      <c r="A25" s="91">
        <v>84</v>
      </c>
      <c r="B25" s="92"/>
      <c r="C25" s="92"/>
      <c r="D25" s="92"/>
      <c r="E25" s="93"/>
      <c r="F25" s="252" t="s">
        <v>295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12"/>
      <c r="BC25" s="111" t="s">
        <v>67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80" t="s">
        <v>262</v>
      </c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 t="s">
        <v>262</v>
      </c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 t="s">
        <v>262</v>
      </c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 t="s">
        <v>262</v>
      </c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 t="s">
        <v>262</v>
      </c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</row>
    <row r="26" spans="1:167" s="8" customFormat="1" ht="58.5" customHeight="1">
      <c r="A26" s="91">
        <v>85</v>
      </c>
      <c r="B26" s="92"/>
      <c r="C26" s="92"/>
      <c r="D26" s="92"/>
      <c r="E26" s="93"/>
      <c r="F26" s="83" t="s">
        <v>31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12"/>
      <c r="BC26" s="111" t="s">
        <v>84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80">
        <v>1206</v>
      </c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>
        <v>1227</v>
      </c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>
        <v>1249</v>
      </c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>
        <v>1249</v>
      </c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>
        <v>1249</v>
      </c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</row>
    <row r="27" spans="1:167" s="8" customFormat="1" ht="40.5" customHeight="1">
      <c r="A27" s="91">
        <v>86</v>
      </c>
      <c r="B27" s="92"/>
      <c r="C27" s="92"/>
      <c r="D27" s="92"/>
      <c r="E27" s="93"/>
      <c r="F27" s="252" t="s">
        <v>296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12"/>
      <c r="BC27" s="111" t="s">
        <v>67</v>
      </c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80" t="s">
        <v>262</v>
      </c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 t="s">
        <v>262</v>
      </c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 t="s">
        <v>262</v>
      </c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 t="s">
        <v>262</v>
      </c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 t="s">
        <v>262</v>
      </c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</row>
    <row r="28" spans="1:167" s="8" customFormat="1" ht="72" customHeight="1">
      <c r="A28" s="68">
        <v>87</v>
      </c>
      <c r="B28" s="69"/>
      <c r="C28" s="69"/>
      <c r="D28" s="69"/>
      <c r="E28" s="70"/>
      <c r="F28" s="38" t="s">
        <v>32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19"/>
      <c r="BC28" s="88" t="s">
        <v>84</v>
      </c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90"/>
      <c r="BT28" s="88">
        <v>1410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88">
        <v>1391</v>
      </c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>
        <v>1371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90"/>
      <c r="DG28" s="88">
        <v>1371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90"/>
      <c r="DT28" s="88">
        <v>1371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90"/>
      <c r="EG28" s="37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9"/>
    </row>
    <row r="29" spans="1:167" s="8" customFormat="1" ht="58.5" customHeight="1">
      <c r="A29" s="71"/>
      <c r="B29" s="72"/>
      <c r="C29" s="72"/>
      <c r="D29" s="72"/>
      <c r="E29" s="73"/>
      <c r="F29" s="41" t="s">
        <v>297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11"/>
      <c r="BC29" s="85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7"/>
      <c r="BT29" s="85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7"/>
      <c r="CG29" s="85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7"/>
      <c r="CT29" s="85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7"/>
      <c r="DG29" s="85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  <c r="DT29" s="85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7"/>
      <c r="EG29" s="40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2"/>
    </row>
    <row r="30" spans="1:167" s="8" customFormat="1" ht="100.5" customHeight="1">
      <c r="A30" s="68">
        <v>88</v>
      </c>
      <c r="B30" s="69"/>
      <c r="C30" s="69"/>
      <c r="D30" s="69"/>
      <c r="E30" s="70"/>
      <c r="F30" s="224" t="s">
        <v>336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19"/>
      <c r="BC30" s="88" t="s">
        <v>67</v>
      </c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8" t="s">
        <v>262</v>
      </c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90"/>
      <c r="CG30" s="89" t="s">
        <v>262</v>
      </c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90"/>
      <c r="CT30" s="89" t="s">
        <v>262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/>
      <c r="DG30" s="89" t="s">
        <v>262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90"/>
      <c r="DT30" s="89" t="s">
        <v>262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90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9"/>
    </row>
    <row r="31" spans="1:167" s="8" customFormat="1" ht="3" customHeight="1">
      <c r="A31" s="71"/>
      <c r="B31" s="72"/>
      <c r="C31" s="72"/>
      <c r="D31" s="72"/>
      <c r="E31" s="73"/>
      <c r="F31" s="226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11"/>
      <c r="BC31" s="85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  <c r="BT31" s="61" t="s">
        <v>262</v>
      </c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 t="s">
        <v>262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 t="s">
        <v>262</v>
      </c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 t="s">
        <v>262</v>
      </c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40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8" customFormat="1" ht="63.75" customHeight="1" thickBot="1">
      <c r="A32" s="91">
        <v>89</v>
      </c>
      <c r="B32" s="92"/>
      <c r="C32" s="92"/>
      <c r="D32" s="92"/>
      <c r="E32" s="93"/>
      <c r="F32" s="83" t="s">
        <v>298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12"/>
      <c r="BC32" s="111" t="s">
        <v>80</v>
      </c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80">
        <v>821</v>
      </c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>
        <v>824</v>
      </c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>
        <v>825</v>
      </c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>
        <v>830</v>
      </c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>
        <v>840</v>
      </c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</row>
    <row r="33" spans="1:167" s="8" customFormat="1" ht="50.25" customHeight="1" thickBot="1">
      <c r="A33" s="91">
        <v>90</v>
      </c>
      <c r="B33" s="92"/>
      <c r="C33" s="92"/>
      <c r="D33" s="92"/>
      <c r="E33" s="93"/>
      <c r="F33" s="252" t="s">
        <v>299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12"/>
      <c r="BC33" s="256" t="s">
        <v>80</v>
      </c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80" t="s">
        <v>262</v>
      </c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 t="s">
        <v>262</v>
      </c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 t="s">
        <v>262</v>
      </c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 t="s">
        <v>262</v>
      </c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 t="s">
        <v>262</v>
      </c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</row>
    <row r="34" spans="1:167" s="8" customFormat="1" ht="58.5" customHeight="1">
      <c r="A34" s="91">
        <v>91</v>
      </c>
      <c r="B34" s="92"/>
      <c r="C34" s="92"/>
      <c r="D34" s="92"/>
      <c r="E34" s="93"/>
      <c r="F34" s="83" t="s">
        <v>300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12"/>
      <c r="BC34" s="111" t="s">
        <v>77</v>
      </c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80">
        <v>662063</v>
      </c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>
        <v>829429</v>
      </c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>
        <v>916215</v>
      </c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>
        <v>869542</v>
      </c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>
        <v>887278</v>
      </c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</row>
    <row r="35" spans="1:167" s="8" customFormat="1" ht="44.25" customHeight="1">
      <c r="A35" s="68">
        <v>92</v>
      </c>
      <c r="B35" s="69"/>
      <c r="C35" s="69"/>
      <c r="D35" s="69"/>
      <c r="E35" s="70"/>
      <c r="F35" s="38" t="s">
        <v>301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9"/>
      <c r="BC35" s="111" t="s">
        <v>112</v>
      </c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47">
        <f>718177.1+20626.9</f>
        <v>738804</v>
      </c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241">
        <f>915489-2404</f>
        <v>913085</v>
      </c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161">
        <f>904278+27791.4</f>
        <v>932069.4</v>
      </c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>
        <f>883962.6+20020.9</f>
        <v>903983.5</v>
      </c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>
        <f>930926.1+0</f>
        <v>930926.1</v>
      </c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312" t="s">
        <v>249</v>
      </c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4"/>
    </row>
    <row r="36" spans="1:167" s="8" customFormat="1" ht="66.75" customHeight="1">
      <c r="A36" s="91">
        <v>93</v>
      </c>
      <c r="B36" s="92"/>
      <c r="C36" s="92"/>
      <c r="D36" s="92"/>
      <c r="E36" s="93"/>
      <c r="F36" s="83" t="s">
        <v>302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12"/>
      <c r="BC36" s="111" t="s">
        <v>67</v>
      </c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83">
        <f>10855.1+1520.6</f>
        <v>12375.7</v>
      </c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234">
        <f>26144-179</f>
        <v>25965</v>
      </c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183">
        <f>14210.3+3000</f>
        <v>17210.3</v>
      </c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>
        <f>12707.9+0</f>
        <v>12707.9</v>
      </c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>
        <f>14071.4</f>
        <v>14071.4</v>
      </c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315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  <c r="FH36" s="316"/>
      <c r="FI36" s="316"/>
      <c r="FJ36" s="316"/>
      <c r="FK36" s="317"/>
    </row>
    <row r="37" spans="1:167" s="8" customFormat="1" ht="44.25" customHeight="1">
      <c r="A37" s="91">
        <v>94</v>
      </c>
      <c r="B37" s="92"/>
      <c r="C37" s="92"/>
      <c r="D37" s="92"/>
      <c r="E37" s="93"/>
      <c r="F37" s="83" t="s">
        <v>303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12"/>
      <c r="BC37" s="111" t="s">
        <v>67</v>
      </c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83">
        <f>666151.4+45366.1</f>
        <v>711517.5</v>
      </c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234">
        <f>836620-1847</f>
        <v>834773</v>
      </c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183">
        <f>830383.7+24477.4</f>
        <v>854861.1</v>
      </c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>
        <f>815380.2+16774.1</f>
        <v>832154.2999999999</v>
      </c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>
        <f>853328.1+0</f>
        <v>853328.1</v>
      </c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318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20"/>
    </row>
    <row r="38" spans="1:167" s="8" customFormat="1" ht="58.5" customHeight="1">
      <c r="A38" s="91">
        <v>95</v>
      </c>
      <c r="B38" s="92"/>
      <c r="C38" s="92"/>
      <c r="D38" s="92"/>
      <c r="E38" s="93"/>
      <c r="F38" s="83" t="s">
        <v>309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12"/>
      <c r="BC38" s="111" t="s">
        <v>112</v>
      </c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83">
        <v>529315.3</v>
      </c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234">
        <f>616216-704-156</f>
        <v>615356</v>
      </c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183">
        <v>639674.7</v>
      </c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234">
        <v>657585.5</v>
      </c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183">
        <v>677970.7</v>
      </c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</row>
    <row r="39" spans="1:167" s="8" customFormat="1" ht="58.5" customHeight="1">
      <c r="A39" s="91">
        <v>96</v>
      </c>
      <c r="B39" s="92"/>
      <c r="C39" s="92"/>
      <c r="D39" s="92"/>
      <c r="E39" s="93"/>
      <c r="F39" s="83" t="s">
        <v>310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12"/>
      <c r="BC39" s="111" t="s">
        <v>80</v>
      </c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80">
        <v>30</v>
      </c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>
        <v>30</v>
      </c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>
        <v>29</v>
      </c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>
        <v>28</v>
      </c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>
        <v>27</v>
      </c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37" t="s">
        <v>253</v>
      </c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s="8" customFormat="1" ht="58.5" customHeight="1">
      <c r="A40" s="91">
        <v>97</v>
      </c>
      <c r="B40" s="92"/>
      <c r="C40" s="92"/>
      <c r="D40" s="92"/>
      <c r="E40" s="93"/>
      <c r="F40" s="83" t="s">
        <v>311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12"/>
      <c r="BC40" s="111" t="s">
        <v>67</v>
      </c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80">
        <v>29</v>
      </c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>
        <v>29</v>
      </c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>
        <v>29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>
        <v>28</v>
      </c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>
        <v>27</v>
      </c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40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s="8" customFormat="1" ht="143.25" customHeight="1">
      <c r="A41" s="91">
        <v>98</v>
      </c>
      <c r="B41" s="92"/>
      <c r="C41" s="92"/>
      <c r="D41" s="92"/>
      <c r="E41" s="93"/>
      <c r="F41" s="83" t="s">
        <v>312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2"/>
      <c r="BC41" s="111" t="s">
        <v>84</v>
      </c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80">
        <v>25144</v>
      </c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>
        <v>25738</v>
      </c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>
        <v>26278</v>
      </c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>
        <v>27200</v>
      </c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>
        <v>27800</v>
      </c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46" t="s">
        <v>28</v>
      </c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</row>
    <row r="42" spans="1:167" s="8" customFormat="1" ht="30" customHeight="1">
      <c r="A42" s="91">
        <v>99</v>
      </c>
      <c r="B42" s="92"/>
      <c r="C42" s="92"/>
      <c r="D42" s="92"/>
      <c r="E42" s="93"/>
      <c r="F42" s="83" t="s">
        <v>313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12"/>
      <c r="BC42" s="111" t="s">
        <v>67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80">
        <v>24418</v>
      </c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>
        <v>24418</v>
      </c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>
        <v>24528</v>
      </c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>
        <v>24638</v>
      </c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>
        <v>24748</v>
      </c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46" t="s">
        <v>197</v>
      </c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</row>
    <row r="43" spans="1:167" s="8" customFormat="1" ht="44.25" customHeight="1">
      <c r="A43" s="91">
        <v>100</v>
      </c>
      <c r="B43" s="92"/>
      <c r="C43" s="92"/>
      <c r="D43" s="92"/>
      <c r="E43" s="93"/>
      <c r="F43" s="83" t="s">
        <v>314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12"/>
      <c r="BC43" s="111" t="s">
        <v>112</v>
      </c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83">
        <v>148202.6</v>
      </c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>
        <v>160494.3</v>
      </c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>
        <v>178513.3</v>
      </c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>
        <v>170363.7</v>
      </c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>
        <v>184392.8</v>
      </c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38" t="s">
        <v>249</v>
      </c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40"/>
    </row>
    <row r="44" spans="1:167" s="8" customFormat="1" ht="72.75" customHeight="1">
      <c r="A44" s="91">
        <v>101</v>
      </c>
      <c r="B44" s="92"/>
      <c r="C44" s="92"/>
      <c r="D44" s="92"/>
      <c r="E44" s="93"/>
      <c r="F44" s="83" t="s">
        <v>315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12"/>
      <c r="BC44" s="111" t="s">
        <v>112</v>
      </c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83">
        <v>3295.4</v>
      </c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234">
        <v>4706.8</v>
      </c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183">
        <v>3794.9</v>
      </c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>
        <v>3502.4</v>
      </c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>
        <v>3615.8</v>
      </c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44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6"/>
    </row>
    <row r="45" spans="1:167" s="8" customFormat="1" ht="78.75" customHeight="1">
      <c r="A45" s="91">
        <v>102</v>
      </c>
      <c r="B45" s="92"/>
      <c r="C45" s="92"/>
      <c r="D45" s="92"/>
      <c r="E45" s="93"/>
      <c r="F45" s="83" t="s">
        <v>316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12"/>
      <c r="BC45" s="111" t="s">
        <v>67</v>
      </c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83">
        <v>115205.9</v>
      </c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234">
        <v>118807.9</v>
      </c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183">
        <v>130421.2</v>
      </c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234">
        <v>134073</v>
      </c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183">
        <v>138229.3</v>
      </c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</row>
    <row r="46" spans="1:167" ht="22.5" customHeight="1">
      <c r="A46" s="77" t="s">
        <v>317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9"/>
    </row>
    <row r="47" spans="1:167" s="8" customFormat="1" ht="49.5" customHeight="1">
      <c r="A47" s="91">
        <v>103</v>
      </c>
      <c r="B47" s="92"/>
      <c r="C47" s="92"/>
      <c r="D47" s="92"/>
      <c r="E47" s="93"/>
      <c r="F47" s="83" t="s">
        <v>318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12"/>
      <c r="BC47" s="94" t="s">
        <v>84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80">
        <v>29834</v>
      </c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>
        <v>33558</v>
      </c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>
        <v>36434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43146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45800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</row>
    <row r="48" spans="1:167" s="8" customFormat="1" ht="57.75" customHeight="1">
      <c r="A48" s="68">
        <v>104</v>
      </c>
      <c r="B48" s="69"/>
      <c r="C48" s="69"/>
      <c r="D48" s="69"/>
      <c r="E48" s="70"/>
      <c r="F48" s="38" t="s">
        <v>319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9"/>
      <c r="BC48" s="257" t="s">
        <v>66</v>
      </c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</row>
    <row r="49" spans="1:167" s="8" customFormat="1" ht="15">
      <c r="A49" s="104"/>
      <c r="B49" s="105"/>
      <c r="C49" s="105"/>
      <c r="D49" s="105"/>
      <c r="E49" s="106"/>
      <c r="F49" s="118" t="s">
        <v>320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0"/>
      <c r="BC49" s="107" t="s">
        <v>67</v>
      </c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56">
        <v>38.3</v>
      </c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>
        <v>38.3</v>
      </c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>
        <v>38.3</v>
      </c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>
        <v>38.3</v>
      </c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>
        <v>38.3</v>
      </c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</row>
    <row r="50" spans="1:167" s="8" customFormat="1" ht="30" customHeight="1">
      <c r="A50" s="104"/>
      <c r="B50" s="105"/>
      <c r="C50" s="105"/>
      <c r="D50" s="105"/>
      <c r="E50" s="106"/>
      <c r="F50" s="118" t="s">
        <v>321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0"/>
      <c r="BC50" s="107" t="s">
        <v>67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56">
        <v>10.2</v>
      </c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>
        <v>10.2</v>
      </c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>
        <v>10.2</v>
      </c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>
        <v>10.2</v>
      </c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>
        <v>10.2</v>
      </c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</row>
    <row r="51" spans="1:167" s="8" customFormat="1" ht="15">
      <c r="A51" s="71"/>
      <c r="B51" s="72"/>
      <c r="C51" s="72"/>
      <c r="D51" s="72"/>
      <c r="E51" s="73"/>
      <c r="F51" s="114" t="s">
        <v>322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"/>
      <c r="BC51" s="81" t="s">
        <v>67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61">
        <v>5.7</v>
      </c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>
        <v>5.7</v>
      </c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>
        <v>5.7</v>
      </c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>
        <v>5.7</v>
      </c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>
        <v>5.7</v>
      </c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</row>
    <row r="52" spans="1:167" s="8" customFormat="1" ht="50.25" customHeight="1">
      <c r="A52" s="91">
        <v>105</v>
      </c>
      <c r="B52" s="92"/>
      <c r="C52" s="92"/>
      <c r="D52" s="92"/>
      <c r="E52" s="93"/>
      <c r="F52" s="83" t="s">
        <v>323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12"/>
      <c r="BC52" s="94" t="s">
        <v>112</v>
      </c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155">
        <v>21101</v>
      </c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258">
        <f>31443.8+4446.2+25484</f>
        <v>61374</v>
      </c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183">
        <v>92635.1</v>
      </c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>
        <v>87385.7</v>
      </c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>
        <v>24357.7</v>
      </c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322"/>
      <c r="EH52" s="322"/>
      <c r="EI52" s="322"/>
      <c r="EJ52" s="322"/>
      <c r="EK52" s="322"/>
      <c r="EL52" s="322"/>
      <c r="EM52" s="322"/>
      <c r="EN52" s="322"/>
      <c r="EO52" s="322"/>
      <c r="EP52" s="322"/>
      <c r="EQ52" s="322"/>
      <c r="ER52" s="322"/>
      <c r="ES52" s="322"/>
      <c r="ET52" s="322"/>
      <c r="EU52" s="322"/>
      <c r="EV52" s="322"/>
      <c r="EW52" s="322"/>
      <c r="EX52" s="322"/>
      <c r="EY52" s="322"/>
      <c r="EZ52" s="322"/>
      <c r="FA52" s="322"/>
      <c r="FB52" s="322"/>
      <c r="FC52" s="322"/>
      <c r="FD52" s="322"/>
      <c r="FE52" s="322"/>
      <c r="FF52" s="322"/>
      <c r="FG52" s="322"/>
      <c r="FH52" s="322"/>
      <c r="FI52" s="322"/>
      <c r="FJ52" s="322"/>
      <c r="FK52" s="322"/>
    </row>
    <row r="53" spans="1:167" ht="22.5" customHeight="1">
      <c r="A53" s="77" t="s">
        <v>324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s="8" customFormat="1" ht="42.75" customHeight="1">
      <c r="A54" s="68">
        <v>106</v>
      </c>
      <c r="B54" s="69"/>
      <c r="C54" s="69"/>
      <c r="D54" s="69"/>
      <c r="E54" s="70"/>
      <c r="F54" s="38" t="s">
        <v>273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9"/>
      <c r="BC54" s="257" t="s">
        <v>104</v>
      </c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88">
        <v>22.8</v>
      </c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90"/>
      <c r="CG54" s="88">
        <v>23.4</v>
      </c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90"/>
      <c r="CT54" s="266">
        <v>23.6</v>
      </c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8"/>
      <c r="DG54" s="88">
        <v>23.9</v>
      </c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90"/>
      <c r="DT54" s="88">
        <v>24.1</v>
      </c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90"/>
      <c r="EG54" s="235" t="s">
        <v>164</v>
      </c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36"/>
      <c r="FJ54" s="236"/>
      <c r="FK54" s="237"/>
    </row>
    <row r="55" spans="1:167" ht="27" customHeight="1">
      <c r="A55" s="71"/>
      <c r="B55" s="72"/>
      <c r="C55" s="72"/>
      <c r="D55" s="72"/>
      <c r="E55" s="73"/>
      <c r="F55" s="114" t="s">
        <v>325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"/>
      <c r="BC55" s="81" t="s">
        <v>67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5">
        <v>0.44</v>
      </c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7"/>
      <c r="CG55" s="85" t="s">
        <v>218</v>
      </c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7"/>
      <c r="CT55" s="269">
        <v>0.43</v>
      </c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1"/>
      <c r="DG55" s="85">
        <v>0.25</v>
      </c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7"/>
      <c r="DT55" s="85">
        <v>0.24</v>
      </c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7"/>
      <c r="EG55" s="238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  <c r="FH55" s="239"/>
      <c r="FI55" s="239"/>
      <c r="FJ55" s="239"/>
      <c r="FK55" s="240"/>
    </row>
    <row r="56" spans="1:167" s="8" customFormat="1" ht="30" customHeight="1">
      <c r="A56" s="68">
        <v>107</v>
      </c>
      <c r="B56" s="69"/>
      <c r="C56" s="69"/>
      <c r="D56" s="69"/>
      <c r="E56" s="70"/>
      <c r="F56" s="38" t="s">
        <v>326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9"/>
      <c r="BC56" s="257" t="s">
        <v>80</v>
      </c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88">
        <v>418</v>
      </c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90"/>
      <c r="CG56" s="88">
        <v>424</v>
      </c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90"/>
      <c r="CT56" s="266">
        <v>427.1</v>
      </c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8"/>
      <c r="DG56" s="88">
        <v>430.3</v>
      </c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90"/>
      <c r="DT56" s="88">
        <v>433.5</v>
      </c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90"/>
      <c r="EG56" s="238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40"/>
    </row>
    <row r="57" spans="1:167" ht="89.25" customHeight="1">
      <c r="A57" s="71"/>
      <c r="B57" s="72"/>
      <c r="C57" s="72"/>
      <c r="D57" s="72"/>
      <c r="E57" s="73"/>
      <c r="F57" s="114" t="s">
        <v>327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"/>
      <c r="BC57" s="81" t="s">
        <v>67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5">
        <v>6.34</v>
      </c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7"/>
      <c r="CG57" s="85">
        <v>4.89</v>
      </c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7"/>
      <c r="CT57" s="269">
        <v>6.32</v>
      </c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1"/>
      <c r="DG57" s="85">
        <v>4.68</v>
      </c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7"/>
      <c r="DT57" s="85">
        <v>4.66</v>
      </c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7"/>
      <c r="EG57" s="238"/>
      <c r="EH57" s="239"/>
      <c r="EI57" s="239"/>
      <c r="EJ57" s="239"/>
      <c r="EK57" s="239"/>
      <c r="EL57" s="239"/>
      <c r="EM57" s="239"/>
      <c r="EN57" s="239"/>
      <c r="EO57" s="239"/>
      <c r="EP57" s="239"/>
      <c r="EQ57" s="239"/>
      <c r="ER57" s="239"/>
      <c r="ES57" s="239"/>
      <c r="ET57" s="239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  <c r="FE57" s="239"/>
      <c r="FF57" s="239"/>
      <c r="FG57" s="239"/>
      <c r="FH57" s="239"/>
      <c r="FI57" s="239"/>
      <c r="FJ57" s="239"/>
      <c r="FK57" s="240"/>
    </row>
    <row r="58" spans="1:167" s="8" customFormat="1" ht="45.75" customHeight="1">
      <c r="A58" s="68">
        <v>108</v>
      </c>
      <c r="B58" s="69"/>
      <c r="C58" s="69"/>
      <c r="D58" s="69"/>
      <c r="E58" s="70"/>
      <c r="F58" s="38" t="s">
        <v>328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9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57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9"/>
      <c r="CG58" s="57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9"/>
      <c r="CT58" s="272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4"/>
      <c r="DG58" s="57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9"/>
      <c r="DT58" s="57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9"/>
      <c r="EG58" s="238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40"/>
    </row>
    <row r="59" spans="1:167" s="8" customFormat="1" ht="15">
      <c r="A59" s="104"/>
      <c r="B59" s="105"/>
      <c r="C59" s="105"/>
      <c r="D59" s="105"/>
      <c r="E59" s="106"/>
      <c r="F59" s="118" t="s">
        <v>329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0"/>
      <c r="BC59" s="107" t="s">
        <v>104</v>
      </c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88">
        <v>70930</v>
      </c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90"/>
      <c r="CG59" s="88">
        <v>63546</v>
      </c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90"/>
      <c r="CT59" s="266">
        <v>71000</v>
      </c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8"/>
      <c r="DG59" s="88">
        <v>50000</v>
      </c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90"/>
      <c r="DT59" s="88">
        <v>50000</v>
      </c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90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</row>
    <row r="60" spans="1:167" ht="15">
      <c r="A60" s="71"/>
      <c r="B60" s="72"/>
      <c r="C60" s="72"/>
      <c r="D60" s="72"/>
      <c r="E60" s="73"/>
      <c r="F60" s="114" t="s">
        <v>105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"/>
      <c r="BC60" s="81" t="s">
        <v>80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56">
        <v>1126</v>
      </c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>
        <v>991</v>
      </c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277">
        <v>1100</v>
      </c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56">
        <v>780</v>
      </c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>
        <v>780</v>
      </c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</row>
    <row r="61" spans="1:167" s="8" customFormat="1" ht="30" customHeight="1">
      <c r="A61" s="68">
        <v>109</v>
      </c>
      <c r="B61" s="69"/>
      <c r="C61" s="69"/>
      <c r="D61" s="69"/>
      <c r="E61" s="70"/>
      <c r="F61" s="38" t="s">
        <v>122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9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8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90"/>
      <c r="CG61" s="88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90"/>
      <c r="CT61" s="88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90"/>
      <c r="DG61" s="88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90"/>
      <c r="DT61" s="88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9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</row>
    <row r="62" spans="1:167" s="8" customFormat="1" ht="47.25" customHeight="1">
      <c r="A62" s="104"/>
      <c r="B62" s="105"/>
      <c r="C62" s="105"/>
      <c r="D62" s="105"/>
      <c r="E62" s="106"/>
      <c r="F62" s="118" t="s">
        <v>54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0"/>
      <c r="BC62" s="107" t="s">
        <v>106</v>
      </c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56">
        <v>1974</v>
      </c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>
        <v>2010</v>
      </c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>
        <v>2010</v>
      </c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>
        <v>2010</v>
      </c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>
        <v>2010</v>
      </c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82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4"/>
    </row>
    <row r="63" spans="1:167" s="8" customFormat="1" ht="51" customHeight="1">
      <c r="A63" s="104"/>
      <c r="B63" s="105"/>
      <c r="C63" s="105"/>
      <c r="D63" s="105"/>
      <c r="E63" s="106"/>
      <c r="F63" s="118" t="s">
        <v>330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0"/>
      <c r="BC63" s="107" t="s">
        <v>67</v>
      </c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56">
        <v>2009</v>
      </c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>
        <v>2010</v>
      </c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>
        <v>2011</v>
      </c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>
        <v>2012</v>
      </c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>
        <v>2013</v>
      </c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286"/>
      <c r="EH63" s="287"/>
      <c r="EI63" s="287"/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287"/>
      <c r="FG63" s="287"/>
      <c r="FH63" s="287"/>
      <c r="FI63" s="287"/>
      <c r="FJ63" s="287"/>
      <c r="FK63" s="288"/>
    </row>
    <row r="64" spans="1:167" ht="30" customHeight="1">
      <c r="A64" s="71"/>
      <c r="B64" s="72"/>
      <c r="C64" s="72"/>
      <c r="D64" s="72"/>
      <c r="E64" s="73"/>
      <c r="F64" s="114" t="s">
        <v>343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"/>
      <c r="BC64" s="81" t="s">
        <v>67</v>
      </c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61" t="s">
        <v>262</v>
      </c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 t="s">
        <v>262</v>
      </c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 t="s">
        <v>262</v>
      </c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 t="s">
        <v>262</v>
      </c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 t="s">
        <v>262</v>
      </c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</row>
    <row r="65" spans="1:167" ht="22.5" customHeight="1">
      <c r="A65" s="77" t="s">
        <v>94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s="8" customFormat="1" ht="45.75" customHeight="1">
      <c r="A66" s="91">
        <v>110</v>
      </c>
      <c r="B66" s="92"/>
      <c r="C66" s="92"/>
      <c r="D66" s="92"/>
      <c r="E66" s="93"/>
      <c r="F66" s="83" t="s">
        <v>344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12"/>
      <c r="BC66" s="94" t="s">
        <v>215</v>
      </c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80" t="s">
        <v>339</v>
      </c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 t="s">
        <v>339</v>
      </c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 t="s">
        <v>339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 t="s">
        <v>339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 t="s">
        <v>339</v>
      </c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</row>
    <row r="67" spans="1:167" s="8" customFormat="1" ht="57.75" customHeight="1">
      <c r="A67" s="104">
        <v>111</v>
      </c>
      <c r="B67" s="105"/>
      <c r="C67" s="105"/>
      <c r="D67" s="105"/>
      <c r="E67" s="106"/>
      <c r="F67" s="44" t="s">
        <v>95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10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56">
        <v>84.73</v>
      </c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>
        <v>100</v>
      </c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>
        <v>100</v>
      </c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>
        <v>100</v>
      </c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>
        <v>100</v>
      </c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</row>
    <row r="68" spans="1:167" s="8" customFormat="1" ht="51" customHeight="1">
      <c r="A68" s="104"/>
      <c r="B68" s="105"/>
      <c r="C68" s="105"/>
      <c r="D68" s="105"/>
      <c r="E68" s="106"/>
      <c r="F68" s="128" t="s">
        <v>97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0"/>
      <c r="BC68" s="263" t="s">
        <v>96</v>
      </c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56">
        <v>0.36</v>
      </c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>
        <v>0.36</v>
      </c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>
        <v>0.4</v>
      </c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>
        <v>0.4</v>
      </c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>
        <v>0.4</v>
      </c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F68" s="285"/>
      <c r="FG68" s="285"/>
      <c r="FH68" s="285"/>
      <c r="FI68" s="285"/>
      <c r="FJ68" s="285"/>
      <c r="FK68" s="285"/>
    </row>
    <row r="69" spans="1:167" s="8" customFormat="1" ht="66" customHeight="1">
      <c r="A69" s="104"/>
      <c r="B69" s="105"/>
      <c r="C69" s="105"/>
      <c r="D69" s="105"/>
      <c r="E69" s="106"/>
      <c r="F69" s="128" t="s">
        <v>98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0"/>
      <c r="BC69" s="107" t="s">
        <v>67</v>
      </c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56">
        <v>14.77</v>
      </c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>
        <v>13.56</v>
      </c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>
        <v>14</v>
      </c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>
        <v>15</v>
      </c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>
        <v>15</v>
      </c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F69" s="285"/>
      <c r="FG69" s="285"/>
      <c r="FH69" s="285"/>
      <c r="FI69" s="285"/>
      <c r="FJ69" s="285"/>
      <c r="FK69" s="285"/>
    </row>
    <row r="70" spans="1:167" s="8" customFormat="1" ht="43.5" customHeight="1">
      <c r="A70" s="104"/>
      <c r="B70" s="105"/>
      <c r="C70" s="105"/>
      <c r="D70" s="105"/>
      <c r="E70" s="106"/>
      <c r="F70" s="128" t="s">
        <v>99</v>
      </c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0"/>
      <c r="BC70" s="107" t="s">
        <v>67</v>
      </c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56">
        <v>0</v>
      </c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>
        <v>7.6</v>
      </c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>
        <v>5.6</v>
      </c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>
        <v>4.6</v>
      </c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>
        <v>4.6</v>
      </c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285"/>
      <c r="EH70" s="285"/>
      <c r="EI70" s="285"/>
      <c r="EJ70" s="285"/>
      <c r="EK70" s="285"/>
      <c r="EL70" s="285"/>
      <c r="EM70" s="285"/>
      <c r="EN70" s="285"/>
      <c r="EO70" s="285"/>
      <c r="EP70" s="285"/>
      <c r="EQ70" s="285"/>
      <c r="ER70" s="285"/>
      <c r="ES70" s="285"/>
      <c r="ET70" s="285"/>
      <c r="EU70" s="285"/>
      <c r="EV70" s="285"/>
      <c r="EW70" s="285"/>
      <c r="EX70" s="285"/>
      <c r="EY70" s="285"/>
      <c r="EZ70" s="285"/>
      <c r="FA70" s="285"/>
      <c r="FB70" s="285"/>
      <c r="FC70" s="285"/>
      <c r="FD70" s="285"/>
      <c r="FE70" s="285"/>
      <c r="FF70" s="285"/>
      <c r="FG70" s="285"/>
      <c r="FH70" s="285"/>
      <c r="FI70" s="285"/>
      <c r="FJ70" s="285"/>
      <c r="FK70" s="285"/>
    </row>
    <row r="71" spans="1:167" s="8" customFormat="1" ht="30" customHeight="1">
      <c r="A71" s="104"/>
      <c r="B71" s="105"/>
      <c r="C71" s="105"/>
      <c r="D71" s="105"/>
      <c r="E71" s="106"/>
      <c r="F71" s="128" t="s">
        <v>345</v>
      </c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0"/>
      <c r="BC71" s="107" t="s">
        <v>67</v>
      </c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56">
        <v>84.87</v>
      </c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>
        <v>78.48</v>
      </c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>
        <v>80</v>
      </c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>
        <v>80</v>
      </c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>
        <v>80</v>
      </c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281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2"/>
      <c r="FJ71" s="282"/>
      <c r="FK71" s="283"/>
    </row>
    <row r="72" spans="1:167" s="8" customFormat="1" ht="42.75" customHeight="1">
      <c r="A72" s="104"/>
      <c r="B72" s="105"/>
      <c r="C72" s="105"/>
      <c r="D72" s="105"/>
      <c r="E72" s="106"/>
      <c r="F72" s="128" t="s">
        <v>133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0"/>
      <c r="BC72" s="108" t="s">
        <v>67</v>
      </c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10"/>
      <c r="BT72" s="74">
        <v>0</v>
      </c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6"/>
      <c r="CG72" s="74">
        <v>0</v>
      </c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6"/>
      <c r="CT72" s="74">
        <v>0</v>
      </c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6"/>
      <c r="DG72" s="74">
        <v>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6"/>
      <c r="DT72" s="74">
        <v>0</v>
      </c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6"/>
      <c r="EG72" s="281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3"/>
    </row>
    <row r="73" spans="1:167" s="8" customFormat="1" ht="36.75" customHeight="1">
      <c r="A73" s="71"/>
      <c r="B73" s="72"/>
      <c r="C73" s="72"/>
      <c r="D73" s="72"/>
      <c r="E73" s="73"/>
      <c r="F73" s="189" t="s">
        <v>134</v>
      </c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1"/>
      <c r="BC73" s="171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3"/>
      <c r="BT73" s="74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6"/>
      <c r="CG73" s="74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6"/>
      <c r="CT73" s="74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6"/>
      <c r="DG73" s="74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6"/>
      <c r="DT73" s="74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6"/>
      <c r="EG73" s="226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84"/>
    </row>
    <row r="74" spans="1:167" s="22" customFormat="1" ht="59.25" customHeight="1">
      <c r="A74" s="68">
        <v>112</v>
      </c>
      <c r="B74" s="69"/>
      <c r="C74" s="69"/>
      <c r="D74" s="69"/>
      <c r="E74" s="70"/>
      <c r="F74" s="38" t="s">
        <v>140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21"/>
      <c r="BC74" s="186" t="s">
        <v>96</v>
      </c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264">
        <v>38</v>
      </c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>
        <v>50</v>
      </c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>
        <v>81.25</v>
      </c>
      <c r="CU74" s="264"/>
      <c r="CV74" s="264"/>
      <c r="CW74" s="264"/>
      <c r="CX74" s="264"/>
      <c r="CY74" s="264"/>
      <c r="CZ74" s="264"/>
      <c r="DA74" s="264"/>
      <c r="DB74" s="264"/>
      <c r="DC74" s="264"/>
      <c r="DD74" s="264"/>
      <c r="DE74" s="264"/>
      <c r="DF74" s="264"/>
      <c r="DG74" s="264">
        <v>81.25</v>
      </c>
      <c r="DH74" s="264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4"/>
      <c r="DT74" s="264">
        <v>81.25</v>
      </c>
      <c r="DU74" s="264"/>
      <c r="DV74" s="264"/>
      <c r="DW74" s="264"/>
      <c r="DX74" s="264"/>
      <c r="DY74" s="264"/>
      <c r="DZ74" s="264"/>
      <c r="EA74" s="264"/>
      <c r="EB74" s="264"/>
      <c r="EC74" s="264"/>
      <c r="ED74" s="264"/>
      <c r="EE74" s="264"/>
      <c r="EF74" s="264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9"/>
    </row>
    <row r="75" spans="1:167" s="22" customFormat="1" ht="59.25" customHeight="1">
      <c r="A75" s="104"/>
      <c r="B75" s="105"/>
      <c r="C75" s="105"/>
      <c r="D75" s="105"/>
      <c r="E75" s="106"/>
      <c r="F75" s="44" t="s">
        <v>141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23"/>
      <c r="BC75" s="259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5"/>
    </row>
    <row r="76" spans="1:167" s="22" customFormat="1" ht="63" customHeight="1">
      <c r="A76" s="104"/>
      <c r="B76" s="105"/>
      <c r="C76" s="105"/>
      <c r="D76" s="105"/>
      <c r="E76" s="106"/>
      <c r="F76" s="44" t="s">
        <v>142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23"/>
      <c r="BC76" s="259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264"/>
      <c r="DE76" s="264"/>
      <c r="DF76" s="264"/>
      <c r="DG76" s="264"/>
      <c r="DH76" s="264"/>
      <c r="DI76" s="264"/>
      <c r="DJ76" s="264"/>
      <c r="DK76" s="264"/>
      <c r="DL76" s="264"/>
      <c r="DM76" s="264"/>
      <c r="DN76" s="264"/>
      <c r="DO76" s="264"/>
      <c r="DP76" s="264"/>
      <c r="DQ76" s="264"/>
      <c r="DR76" s="264"/>
      <c r="DS76" s="264"/>
      <c r="DT76" s="264"/>
      <c r="DU76" s="264"/>
      <c r="DV76" s="264"/>
      <c r="DW76" s="264"/>
      <c r="DX76" s="264"/>
      <c r="DY76" s="264"/>
      <c r="DZ76" s="264"/>
      <c r="EA76" s="264"/>
      <c r="EB76" s="264"/>
      <c r="EC76" s="264"/>
      <c r="ED76" s="264"/>
      <c r="EE76" s="264"/>
      <c r="EF76" s="26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5"/>
    </row>
    <row r="77" spans="1:167" s="8" customFormat="1" ht="63.75" customHeight="1">
      <c r="A77" s="71"/>
      <c r="B77" s="72"/>
      <c r="C77" s="72"/>
      <c r="D77" s="72"/>
      <c r="E77" s="73"/>
      <c r="F77" s="41" t="s">
        <v>143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11"/>
      <c r="BC77" s="261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4"/>
      <c r="DT77" s="264"/>
      <c r="DU77" s="264"/>
      <c r="DV77" s="264"/>
      <c r="DW77" s="264"/>
      <c r="DX77" s="264"/>
      <c r="DY77" s="264"/>
      <c r="DZ77" s="264"/>
      <c r="EA77" s="264"/>
      <c r="EB77" s="264"/>
      <c r="EC77" s="264"/>
      <c r="ED77" s="264"/>
      <c r="EE77" s="264"/>
      <c r="EF77" s="264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2"/>
    </row>
    <row r="78" spans="1:167" s="8" customFormat="1" ht="57" customHeight="1">
      <c r="A78" s="68">
        <v>113</v>
      </c>
      <c r="B78" s="69"/>
      <c r="C78" s="69"/>
      <c r="D78" s="69"/>
      <c r="E78" s="70"/>
      <c r="F78" s="38" t="s">
        <v>137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9"/>
      <c r="BC78" s="186" t="s">
        <v>66</v>
      </c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8"/>
      <c r="BT78" s="104">
        <v>77.8</v>
      </c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6"/>
      <c r="CG78" s="104">
        <v>97</v>
      </c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6"/>
      <c r="CT78" s="104">
        <v>97</v>
      </c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6"/>
      <c r="DG78" s="104">
        <v>97</v>
      </c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6"/>
      <c r="DT78" s="104">
        <v>97</v>
      </c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6"/>
      <c r="EG78" s="37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9"/>
    </row>
    <row r="79" spans="1:167" s="8" customFormat="1" ht="59.25" customHeight="1">
      <c r="A79" s="104"/>
      <c r="B79" s="105"/>
      <c r="C79" s="105"/>
      <c r="D79" s="105"/>
      <c r="E79" s="106"/>
      <c r="F79" s="44" t="s">
        <v>138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10"/>
      <c r="BC79" s="259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89"/>
      <c r="BT79" s="104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6"/>
      <c r="CG79" s="104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6"/>
      <c r="CT79" s="104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6"/>
      <c r="DG79" s="104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6"/>
      <c r="DT79" s="104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6"/>
      <c r="EG79" s="43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5"/>
    </row>
    <row r="80" spans="1:167" s="8" customFormat="1" ht="59.25" customHeight="1">
      <c r="A80" s="104"/>
      <c r="B80" s="105"/>
      <c r="C80" s="105"/>
      <c r="D80" s="105"/>
      <c r="E80" s="106"/>
      <c r="F80" s="44" t="s">
        <v>139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10"/>
      <c r="BC80" s="259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89"/>
      <c r="BT80" s="104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6"/>
      <c r="CG80" s="104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6"/>
      <c r="CT80" s="104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6"/>
      <c r="DG80" s="104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6"/>
      <c r="DT80" s="104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6"/>
      <c r="EG80" s="43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5"/>
    </row>
    <row r="81" spans="1:167" s="8" customFormat="1" ht="58.5" customHeight="1">
      <c r="A81" s="71"/>
      <c r="B81" s="72"/>
      <c r="C81" s="72"/>
      <c r="D81" s="72"/>
      <c r="E81" s="73"/>
      <c r="F81" s="41" t="s">
        <v>274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11"/>
      <c r="BC81" s="261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90"/>
      <c r="BT81" s="71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3"/>
      <c r="CG81" s="71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3"/>
      <c r="CT81" s="71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3"/>
      <c r="DG81" s="71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3"/>
      <c r="DT81" s="71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3"/>
      <c r="EG81" s="40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2"/>
    </row>
    <row r="82" spans="1:167" s="8" customFormat="1" ht="87.75" customHeight="1">
      <c r="A82" s="68">
        <v>114</v>
      </c>
      <c r="B82" s="69"/>
      <c r="C82" s="69"/>
      <c r="D82" s="69"/>
      <c r="E82" s="70"/>
      <c r="F82" s="38" t="s">
        <v>237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9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96"/>
    </row>
    <row r="83" spans="1:167" s="8" customFormat="1" ht="15">
      <c r="A83" s="104"/>
      <c r="B83" s="105"/>
      <c r="C83" s="105"/>
      <c r="D83" s="105"/>
      <c r="E83" s="106"/>
      <c r="F83" s="118" t="s">
        <v>348</v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0"/>
      <c r="BC83" s="107" t="s">
        <v>66</v>
      </c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8"/>
      <c r="BT83" s="80">
        <v>99.4</v>
      </c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>
        <v>99.4</v>
      </c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>
        <v>99.6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99.6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99.7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282"/>
      <c r="EH83" s="282"/>
      <c r="EI83" s="282"/>
      <c r="EJ83" s="282"/>
      <c r="EK83" s="282"/>
      <c r="EL83" s="282"/>
      <c r="EM83" s="282"/>
      <c r="EN83" s="282"/>
      <c r="EO83" s="282"/>
      <c r="EP83" s="282"/>
      <c r="EQ83" s="282"/>
      <c r="ER83" s="282"/>
      <c r="ES83" s="282"/>
      <c r="ET83" s="282"/>
      <c r="EU83" s="282"/>
      <c r="EV83" s="282"/>
      <c r="EW83" s="282"/>
      <c r="EX83" s="282"/>
      <c r="EY83" s="282"/>
      <c r="EZ83" s="282"/>
      <c r="FA83" s="282"/>
      <c r="FB83" s="282"/>
      <c r="FC83" s="282"/>
      <c r="FD83" s="282"/>
      <c r="FE83" s="282"/>
      <c r="FF83" s="282"/>
      <c r="FG83" s="282"/>
      <c r="FH83" s="282"/>
      <c r="FI83" s="282"/>
      <c r="FJ83" s="282"/>
      <c r="FK83" s="283"/>
    </row>
    <row r="84" spans="1:167" s="8" customFormat="1" ht="15">
      <c r="A84" s="104"/>
      <c r="B84" s="105"/>
      <c r="C84" s="105"/>
      <c r="D84" s="105"/>
      <c r="E84" s="106"/>
      <c r="F84" s="118" t="s">
        <v>349</v>
      </c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0"/>
      <c r="BC84" s="107" t="s">
        <v>67</v>
      </c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8"/>
      <c r="BT84" s="80">
        <v>20.6</v>
      </c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>
        <v>21.4</v>
      </c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>
        <v>22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22.5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v>23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282"/>
      <c r="EH84" s="282"/>
      <c r="EI84" s="282"/>
      <c r="EJ84" s="282"/>
      <c r="EK84" s="282"/>
      <c r="EL84" s="282"/>
      <c r="EM84" s="282"/>
      <c r="EN84" s="282"/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2"/>
      <c r="EZ84" s="282"/>
      <c r="FA84" s="282"/>
      <c r="FB84" s="282"/>
      <c r="FC84" s="282"/>
      <c r="FD84" s="282"/>
      <c r="FE84" s="282"/>
      <c r="FF84" s="282"/>
      <c r="FG84" s="282"/>
      <c r="FH84" s="282"/>
      <c r="FI84" s="282"/>
      <c r="FJ84" s="282"/>
      <c r="FK84" s="283"/>
    </row>
    <row r="85" spans="1:167" s="8" customFormat="1" ht="15">
      <c r="A85" s="104"/>
      <c r="B85" s="105"/>
      <c r="C85" s="105"/>
      <c r="D85" s="105"/>
      <c r="E85" s="106"/>
      <c r="F85" s="118" t="s">
        <v>346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0"/>
      <c r="BC85" s="107" t="s">
        <v>67</v>
      </c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8"/>
      <c r="BT85" s="80">
        <v>3.9</v>
      </c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>
        <v>4.5</v>
      </c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>
        <v>4.9</v>
      </c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167">
        <v>5</v>
      </c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80">
        <v>5.5</v>
      </c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282"/>
      <c r="EH85" s="282"/>
      <c r="EI85" s="282"/>
      <c r="EJ85" s="282"/>
      <c r="EK85" s="282"/>
      <c r="EL85" s="282"/>
      <c r="EM85" s="282"/>
      <c r="EN85" s="282"/>
      <c r="EO85" s="282"/>
      <c r="EP85" s="282"/>
      <c r="EQ85" s="282"/>
      <c r="ER85" s="282"/>
      <c r="ES85" s="282"/>
      <c r="ET85" s="282"/>
      <c r="EU85" s="282"/>
      <c r="EV85" s="282"/>
      <c r="EW85" s="282"/>
      <c r="EX85" s="282"/>
      <c r="EY85" s="282"/>
      <c r="EZ85" s="282"/>
      <c r="FA85" s="282"/>
      <c r="FB85" s="282"/>
      <c r="FC85" s="282"/>
      <c r="FD85" s="282"/>
      <c r="FE85" s="282"/>
      <c r="FF85" s="282"/>
      <c r="FG85" s="282"/>
      <c r="FH85" s="282"/>
      <c r="FI85" s="282"/>
      <c r="FJ85" s="282"/>
      <c r="FK85" s="283"/>
    </row>
    <row r="86" spans="1:167" s="8" customFormat="1" ht="15">
      <c r="A86" s="104"/>
      <c r="B86" s="105"/>
      <c r="C86" s="105"/>
      <c r="D86" s="105"/>
      <c r="E86" s="106"/>
      <c r="F86" s="118" t="s">
        <v>347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0"/>
      <c r="BC86" s="107" t="s">
        <v>67</v>
      </c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8"/>
      <c r="BT86" s="80">
        <v>58</v>
      </c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>
        <v>59</v>
      </c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>
        <v>61</v>
      </c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>
        <v>73</v>
      </c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>
        <v>79</v>
      </c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282"/>
      <c r="EH86" s="282"/>
      <c r="EI86" s="282"/>
      <c r="EJ86" s="282"/>
      <c r="EK86" s="282"/>
      <c r="EL86" s="282"/>
      <c r="EM86" s="282"/>
      <c r="EN86" s="282"/>
      <c r="EO86" s="282"/>
      <c r="EP86" s="282"/>
      <c r="EQ86" s="282"/>
      <c r="ER86" s="282"/>
      <c r="ES86" s="282"/>
      <c r="ET86" s="282"/>
      <c r="EU86" s="282"/>
      <c r="EV86" s="282"/>
      <c r="EW86" s="282"/>
      <c r="EX86" s="282"/>
      <c r="EY86" s="282"/>
      <c r="EZ86" s="282"/>
      <c r="FA86" s="282"/>
      <c r="FB86" s="282"/>
      <c r="FC86" s="282"/>
      <c r="FD86" s="282"/>
      <c r="FE86" s="282"/>
      <c r="FF86" s="282"/>
      <c r="FG86" s="282"/>
      <c r="FH86" s="282"/>
      <c r="FI86" s="282"/>
      <c r="FJ86" s="282"/>
      <c r="FK86" s="283"/>
    </row>
    <row r="87" spans="1:167" s="8" customFormat="1" ht="29.25" customHeight="1">
      <c r="A87" s="104"/>
      <c r="B87" s="105"/>
      <c r="C87" s="105"/>
      <c r="D87" s="105"/>
      <c r="E87" s="106"/>
      <c r="F87" s="118" t="s">
        <v>238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0"/>
      <c r="BC87" s="107" t="s">
        <v>67</v>
      </c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8"/>
      <c r="BT87" s="80">
        <v>39</v>
      </c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>
        <v>43</v>
      </c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>
        <v>48</v>
      </c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>
        <v>52</v>
      </c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>
        <v>55</v>
      </c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84"/>
    </row>
    <row r="88" spans="1:167" s="8" customFormat="1" ht="45" customHeight="1">
      <c r="A88" s="91">
        <v>115</v>
      </c>
      <c r="B88" s="92"/>
      <c r="C88" s="92"/>
      <c r="D88" s="92"/>
      <c r="E88" s="93"/>
      <c r="F88" s="83" t="s">
        <v>100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12"/>
      <c r="BC88" s="111" t="s">
        <v>67</v>
      </c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61">
        <v>96.05</v>
      </c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>
        <v>97.43</v>
      </c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>
        <v>98</v>
      </c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>
        <v>98</v>
      </c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>
        <v>98</v>
      </c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</row>
    <row r="89" spans="1:167" s="8" customFormat="1" ht="30" customHeight="1">
      <c r="A89" s="68">
        <v>116</v>
      </c>
      <c r="B89" s="69"/>
      <c r="C89" s="69"/>
      <c r="D89" s="69"/>
      <c r="E89" s="70"/>
      <c r="F89" s="38" t="s">
        <v>350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9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37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9"/>
    </row>
    <row r="90" spans="1:167" s="8" customFormat="1" ht="15">
      <c r="A90" s="104"/>
      <c r="B90" s="105"/>
      <c r="C90" s="105"/>
      <c r="D90" s="105"/>
      <c r="E90" s="106"/>
      <c r="F90" s="118" t="s">
        <v>351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0"/>
      <c r="BC90" s="107" t="s">
        <v>67</v>
      </c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15">
        <v>100</v>
      </c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>
        <v>100</v>
      </c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>
        <v>100</v>
      </c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>
        <v>100</v>
      </c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>
        <v>100</v>
      </c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43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5"/>
    </row>
    <row r="91" spans="1:167" s="8" customFormat="1" ht="17.25" customHeight="1">
      <c r="A91" s="71"/>
      <c r="B91" s="72"/>
      <c r="C91" s="72"/>
      <c r="D91" s="72"/>
      <c r="E91" s="73"/>
      <c r="F91" s="114" t="s">
        <v>352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"/>
      <c r="BC91" s="81" t="s">
        <v>67</v>
      </c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0">
        <v>100</v>
      </c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>
        <v>100</v>
      </c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>
        <v>100</v>
      </c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>
        <v>100</v>
      </c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>
        <v>100</v>
      </c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40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2"/>
    </row>
    <row r="92" spans="1:167" s="8" customFormat="1" ht="28.5" customHeight="1">
      <c r="A92" s="104">
        <v>117</v>
      </c>
      <c r="B92" s="105"/>
      <c r="C92" s="105"/>
      <c r="D92" s="105"/>
      <c r="E92" s="106"/>
      <c r="F92" s="44" t="s">
        <v>101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10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38" t="s">
        <v>342</v>
      </c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9"/>
    </row>
    <row r="93" spans="1:167" s="8" customFormat="1" ht="15">
      <c r="A93" s="104"/>
      <c r="B93" s="105"/>
      <c r="C93" s="105"/>
      <c r="D93" s="105"/>
      <c r="E93" s="106"/>
      <c r="F93" s="118" t="s">
        <v>102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0"/>
      <c r="BC93" s="107" t="s">
        <v>80</v>
      </c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8"/>
      <c r="BT93" s="80">
        <v>1</v>
      </c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>
        <v>1</v>
      </c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>
        <v>1</v>
      </c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>
        <v>1</v>
      </c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>
        <v>1</v>
      </c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5"/>
    </row>
    <row r="94" spans="1:167" s="8" customFormat="1" ht="15">
      <c r="A94" s="71"/>
      <c r="B94" s="72"/>
      <c r="C94" s="72"/>
      <c r="D94" s="72"/>
      <c r="E94" s="73"/>
      <c r="F94" s="114" t="s">
        <v>103</v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"/>
      <c r="BC94" s="81" t="s">
        <v>67</v>
      </c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171"/>
      <c r="BT94" s="80">
        <v>1</v>
      </c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>
        <v>1</v>
      </c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>
        <v>1</v>
      </c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>
        <v>1</v>
      </c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>
        <v>1</v>
      </c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2"/>
    </row>
    <row r="95" spans="1:167" s="8" customFormat="1" ht="30" customHeight="1">
      <c r="A95" s="91">
        <v>118</v>
      </c>
      <c r="B95" s="92"/>
      <c r="C95" s="92"/>
      <c r="D95" s="92"/>
      <c r="E95" s="93"/>
      <c r="F95" s="83" t="s">
        <v>353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12"/>
      <c r="BC95" s="111" t="s">
        <v>66</v>
      </c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33.33</v>
      </c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46" t="s">
        <v>267</v>
      </c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</row>
    <row r="96" spans="1:167" s="8" customFormat="1" ht="66" customHeight="1">
      <c r="A96" s="91">
        <v>119</v>
      </c>
      <c r="B96" s="92"/>
      <c r="C96" s="92"/>
      <c r="D96" s="92"/>
      <c r="E96" s="93"/>
      <c r="F96" s="83" t="s">
        <v>275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12"/>
      <c r="BC96" s="111" t="s">
        <v>66</v>
      </c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80">
        <v>10.9</v>
      </c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>
        <v>25</v>
      </c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292">
        <v>35</v>
      </c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80">
        <v>45</v>
      </c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>
        <v>55</v>
      </c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304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  <c r="FG96" s="252"/>
      <c r="FH96" s="252"/>
      <c r="FI96" s="252"/>
      <c r="FJ96" s="252"/>
      <c r="FK96" s="305"/>
    </row>
    <row r="97" spans="1:167" s="8" customFormat="1" ht="55.5" customHeight="1">
      <c r="A97" s="91">
        <v>120</v>
      </c>
      <c r="B97" s="92"/>
      <c r="C97" s="92"/>
      <c r="D97" s="92"/>
      <c r="E97" s="93"/>
      <c r="F97" s="83" t="s">
        <v>354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12"/>
      <c r="BC97" s="111" t="s">
        <v>67</v>
      </c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80">
        <v>0.5</v>
      </c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>
        <v>0.15</v>
      </c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>
        <v>0.12</v>
      </c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>
        <v>0.08</v>
      </c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>
        <v>0</v>
      </c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280"/>
      <c r="EH97" s="280"/>
      <c r="EI97" s="280"/>
      <c r="EJ97" s="280"/>
      <c r="EK97" s="280"/>
      <c r="EL97" s="280"/>
      <c r="EM97" s="280"/>
      <c r="EN97" s="280"/>
      <c r="EO97" s="280"/>
      <c r="EP97" s="280"/>
      <c r="EQ97" s="280"/>
      <c r="ER97" s="280"/>
      <c r="ES97" s="280"/>
      <c r="ET97" s="280"/>
      <c r="EU97" s="280"/>
      <c r="EV97" s="280"/>
      <c r="EW97" s="280"/>
      <c r="EX97" s="280"/>
      <c r="EY97" s="280"/>
      <c r="EZ97" s="280"/>
      <c r="FA97" s="280"/>
      <c r="FB97" s="280"/>
      <c r="FC97" s="280"/>
      <c r="FD97" s="280"/>
      <c r="FE97" s="280"/>
      <c r="FF97" s="280"/>
      <c r="FG97" s="280"/>
      <c r="FH97" s="280"/>
      <c r="FI97" s="280"/>
      <c r="FJ97" s="280"/>
      <c r="FK97" s="280"/>
    </row>
    <row r="98" spans="1:167" s="8" customFormat="1" ht="43.5" customHeight="1">
      <c r="A98" s="68">
        <v>121</v>
      </c>
      <c r="B98" s="69"/>
      <c r="C98" s="69"/>
      <c r="D98" s="69"/>
      <c r="E98" s="70"/>
      <c r="F98" s="38" t="s">
        <v>355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9"/>
      <c r="BC98" s="117" t="s">
        <v>112</v>
      </c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61">
        <v>806406.9</v>
      </c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>
        <v>509807.9</v>
      </c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>
        <f>629512.9+121000</f>
        <v>750512.9</v>
      </c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>
        <v>483001.8</v>
      </c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>
        <v>469614.4</v>
      </c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235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36"/>
      <c r="FJ98" s="236"/>
      <c r="FK98" s="237"/>
    </row>
    <row r="99" spans="1:167" s="8" customFormat="1" ht="15">
      <c r="A99" s="104"/>
      <c r="B99" s="105"/>
      <c r="C99" s="105"/>
      <c r="D99" s="105"/>
      <c r="E99" s="106"/>
      <c r="F99" s="118" t="s">
        <v>70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0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238"/>
      <c r="EH99" s="239"/>
      <c r="EI99" s="239"/>
      <c r="EJ99" s="239"/>
      <c r="EK99" s="239"/>
      <c r="EL99" s="239"/>
      <c r="EM99" s="239"/>
      <c r="EN99" s="239"/>
      <c r="EO99" s="239"/>
      <c r="EP99" s="239"/>
      <c r="EQ99" s="239"/>
      <c r="ER99" s="239"/>
      <c r="ES99" s="239"/>
      <c r="ET99" s="239"/>
      <c r="EU99" s="239"/>
      <c r="EV99" s="239"/>
      <c r="EW99" s="239"/>
      <c r="EX99" s="239"/>
      <c r="EY99" s="239"/>
      <c r="EZ99" s="239"/>
      <c r="FA99" s="239"/>
      <c r="FB99" s="239"/>
      <c r="FC99" s="239"/>
      <c r="FD99" s="239"/>
      <c r="FE99" s="239"/>
      <c r="FF99" s="239"/>
      <c r="FG99" s="239"/>
      <c r="FH99" s="239"/>
      <c r="FI99" s="239"/>
      <c r="FJ99" s="239"/>
      <c r="FK99" s="240"/>
    </row>
    <row r="100" spans="1:167" s="8" customFormat="1" ht="32.25" customHeight="1">
      <c r="A100" s="104"/>
      <c r="B100" s="105"/>
      <c r="C100" s="105"/>
      <c r="D100" s="105"/>
      <c r="E100" s="106"/>
      <c r="F100" s="118" t="s">
        <v>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0"/>
      <c r="BC100" s="107" t="s">
        <v>67</v>
      </c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278">
        <v>108999.4</v>
      </c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303">
        <v>75137.2</v>
      </c>
      <c r="CH100" s="303"/>
      <c r="CI100" s="303"/>
      <c r="CJ100" s="303"/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278">
        <v>163463.7</v>
      </c>
      <c r="CU100" s="278"/>
      <c r="CV100" s="278"/>
      <c r="CW100" s="278"/>
      <c r="CX100" s="278"/>
      <c r="CY100" s="278"/>
      <c r="CZ100" s="278"/>
      <c r="DA100" s="278"/>
      <c r="DB100" s="278"/>
      <c r="DC100" s="278"/>
      <c r="DD100" s="278"/>
      <c r="DE100" s="278"/>
      <c r="DF100" s="278"/>
      <c r="DG100" s="278">
        <v>99766.4</v>
      </c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>
        <v>95670.8</v>
      </c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8"/>
      <c r="EE100" s="278"/>
      <c r="EF100" s="278"/>
      <c r="EG100" s="238"/>
      <c r="EH100" s="239"/>
      <c r="EI100" s="239"/>
      <c r="EJ100" s="239"/>
      <c r="EK100" s="239"/>
      <c r="EL100" s="239"/>
      <c r="EM100" s="239"/>
      <c r="EN100" s="239"/>
      <c r="EO100" s="239"/>
      <c r="EP100" s="239"/>
      <c r="EQ100" s="239"/>
      <c r="ER100" s="239"/>
      <c r="ES100" s="239"/>
      <c r="ET100" s="239"/>
      <c r="EU100" s="239"/>
      <c r="EV100" s="239"/>
      <c r="EW100" s="239"/>
      <c r="EX100" s="239"/>
      <c r="EY100" s="239"/>
      <c r="EZ100" s="239"/>
      <c r="FA100" s="239"/>
      <c r="FB100" s="239"/>
      <c r="FC100" s="239"/>
      <c r="FD100" s="239"/>
      <c r="FE100" s="239"/>
      <c r="FF100" s="239"/>
      <c r="FG100" s="239"/>
      <c r="FH100" s="239"/>
      <c r="FI100" s="239"/>
      <c r="FJ100" s="239"/>
      <c r="FK100" s="240"/>
    </row>
    <row r="101" spans="1:167" s="8" customFormat="1" ht="44.25" customHeight="1">
      <c r="A101" s="104"/>
      <c r="B101" s="105"/>
      <c r="C101" s="105"/>
      <c r="D101" s="105"/>
      <c r="E101" s="106"/>
      <c r="F101" s="118" t="s">
        <v>1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0"/>
      <c r="BC101" s="107" t="s">
        <v>67</v>
      </c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278">
        <v>41531</v>
      </c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91">
        <v>788</v>
      </c>
      <c r="CH101" s="291"/>
      <c r="CI101" s="291"/>
      <c r="CJ101" s="291"/>
      <c r="CK101" s="291"/>
      <c r="CL101" s="291"/>
      <c r="CM101" s="291"/>
      <c r="CN101" s="291"/>
      <c r="CO101" s="291"/>
      <c r="CP101" s="291"/>
      <c r="CQ101" s="291"/>
      <c r="CR101" s="291"/>
      <c r="CS101" s="291"/>
      <c r="CT101" s="291">
        <v>500</v>
      </c>
      <c r="CU101" s="291"/>
      <c r="CV101" s="291"/>
      <c r="CW101" s="291"/>
      <c r="CX101" s="291"/>
      <c r="CY101" s="291"/>
      <c r="CZ101" s="291"/>
      <c r="DA101" s="291"/>
      <c r="DB101" s="291"/>
      <c r="DC101" s="291"/>
      <c r="DD101" s="291"/>
      <c r="DE101" s="291"/>
      <c r="DF101" s="291"/>
      <c r="DG101" s="291">
        <v>1469</v>
      </c>
      <c r="DH101" s="291"/>
      <c r="DI101" s="291"/>
      <c r="DJ101" s="291"/>
      <c r="DK101" s="291"/>
      <c r="DL101" s="291"/>
      <c r="DM101" s="291"/>
      <c r="DN101" s="291"/>
      <c r="DO101" s="291"/>
      <c r="DP101" s="291"/>
      <c r="DQ101" s="291"/>
      <c r="DR101" s="291"/>
      <c r="DS101" s="291"/>
      <c r="DT101" s="278">
        <v>1460.7</v>
      </c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8"/>
      <c r="EE101" s="278"/>
      <c r="EF101" s="278"/>
      <c r="EG101" s="238"/>
      <c r="EH101" s="239"/>
      <c r="EI101" s="239"/>
      <c r="EJ101" s="239"/>
      <c r="EK101" s="239"/>
      <c r="EL101" s="239"/>
      <c r="EM101" s="239"/>
      <c r="EN101" s="239"/>
      <c r="EO101" s="239"/>
      <c r="EP101" s="239"/>
      <c r="EQ101" s="239"/>
      <c r="ER101" s="239"/>
      <c r="ES101" s="239"/>
      <c r="ET101" s="239"/>
      <c r="EU101" s="239"/>
      <c r="EV101" s="239"/>
      <c r="EW101" s="239"/>
      <c r="EX101" s="239"/>
      <c r="EY101" s="239"/>
      <c r="EZ101" s="239"/>
      <c r="FA101" s="239"/>
      <c r="FB101" s="239"/>
      <c r="FC101" s="239"/>
      <c r="FD101" s="239"/>
      <c r="FE101" s="239"/>
      <c r="FF101" s="239"/>
      <c r="FG101" s="239"/>
      <c r="FH101" s="239"/>
      <c r="FI101" s="239"/>
      <c r="FJ101" s="239"/>
      <c r="FK101" s="240"/>
    </row>
    <row r="102" spans="1:167" s="8" customFormat="1" ht="44.25" customHeight="1">
      <c r="A102" s="71"/>
      <c r="B102" s="72"/>
      <c r="C102" s="72"/>
      <c r="D102" s="72"/>
      <c r="E102" s="73"/>
      <c r="F102" s="114" t="s">
        <v>114</v>
      </c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"/>
      <c r="BC102" s="81" t="s">
        <v>67</v>
      </c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201">
        <v>0</v>
      </c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>
        <v>0</v>
      </c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>
        <v>0</v>
      </c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>
        <v>0</v>
      </c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>
        <v>0</v>
      </c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300"/>
      <c r="EH102" s="301"/>
      <c r="EI102" s="301"/>
      <c r="EJ102" s="301"/>
      <c r="EK102" s="301"/>
      <c r="EL102" s="301"/>
      <c r="EM102" s="301"/>
      <c r="EN102" s="301"/>
      <c r="EO102" s="301"/>
      <c r="EP102" s="301"/>
      <c r="EQ102" s="301"/>
      <c r="ER102" s="301"/>
      <c r="ES102" s="301"/>
      <c r="ET102" s="301"/>
      <c r="EU102" s="301"/>
      <c r="EV102" s="301"/>
      <c r="EW102" s="301"/>
      <c r="EX102" s="301"/>
      <c r="EY102" s="301"/>
      <c r="EZ102" s="301"/>
      <c r="FA102" s="301"/>
      <c r="FB102" s="301"/>
      <c r="FC102" s="301"/>
      <c r="FD102" s="301"/>
      <c r="FE102" s="301"/>
      <c r="FF102" s="301"/>
      <c r="FG102" s="301"/>
      <c r="FH102" s="301"/>
      <c r="FI102" s="301"/>
      <c r="FJ102" s="301"/>
      <c r="FK102" s="302"/>
    </row>
    <row r="103" spans="1:167" ht="22.5" customHeight="1">
      <c r="A103" s="77" t="s">
        <v>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9"/>
    </row>
    <row r="104" spans="1:167" s="8" customFormat="1" ht="68.25" customHeight="1">
      <c r="A104" s="91">
        <v>122</v>
      </c>
      <c r="B104" s="92"/>
      <c r="C104" s="92"/>
      <c r="D104" s="92"/>
      <c r="E104" s="93"/>
      <c r="F104" s="83" t="s">
        <v>107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12"/>
      <c r="BC104" s="94" t="s">
        <v>215</v>
      </c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80" t="s">
        <v>339</v>
      </c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>
        <v>45.2</v>
      </c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>
        <v>46</v>
      </c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>
        <v>46</v>
      </c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>
        <v>46</v>
      </c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47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9"/>
    </row>
    <row r="105" spans="1:167" s="8" customFormat="1" ht="67.5" customHeight="1">
      <c r="A105" s="91">
        <v>123</v>
      </c>
      <c r="B105" s="92"/>
      <c r="C105" s="92"/>
      <c r="D105" s="92"/>
      <c r="E105" s="93"/>
      <c r="F105" s="83" t="s">
        <v>108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12"/>
      <c r="BC105" s="94" t="s">
        <v>66</v>
      </c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155">
        <v>0</v>
      </c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83">
        <v>3.4</v>
      </c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>
        <v>3.7</v>
      </c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234">
        <v>8.2</v>
      </c>
      <c r="DH105" s="234"/>
      <c r="DI105" s="234"/>
      <c r="DJ105" s="234"/>
      <c r="DK105" s="234"/>
      <c r="DL105" s="234"/>
      <c r="DM105" s="234"/>
      <c r="DN105" s="234"/>
      <c r="DO105" s="234"/>
      <c r="DP105" s="234"/>
      <c r="DQ105" s="234"/>
      <c r="DR105" s="234"/>
      <c r="DS105" s="234"/>
      <c r="DT105" s="234">
        <v>11.2</v>
      </c>
      <c r="DU105" s="234"/>
      <c r="DV105" s="234"/>
      <c r="DW105" s="234"/>
      <c r="DX105" s="234"/>
      <c r="DY105" s="234"/>
      <c r="DZ105" s="234"/>
      <c r="EA105" s="234"/>
      <c r="EB105" s="234"/>
      <c r="EC105" s="234"/>
      <c r="ED105" s="234"/>
      <c r="EE105" s="234"/>
      <c r="EF105" s="234"/>
      <c r="EG105" s="321"/>
      <c r="EH105" s="321"/>
      <c r="EI105" s="321"/>
      <c r="EJ105" s="321"/>
      <c r="EK105" s="321"/>
      <c r="EL105" s="321"/>
      <c r="EM105" s="321"/>
      <c r="EN105" s="321"/>
      <c r="EO105" s="321"/>
      <c r="EP105" s="321"/>
      <c r="EQ105" s="321"/>
      <c r="ER105" s="321"/>
      <c r="ES105" s="321"/>
      <c r="ET105" s="321"/>
      <c r="EU105" s="321"/>
      <c r="EV105" s="321"/>
      <c r="EW105" s="321"/>
      <c r="EX105" s="321"/>
      <c r="EY105" s="321"/>
      <c r="EZ105" s="321"/>
      <c r="FA105" s="321"/>
      <c r="FB105" s="321"/>
      <c r="FC105" s="321"/>
      <c r="FD105" s="321"/>
      <c r="FE105" s="321"/>
      <c r="FF105" s="321"/>
      <c r="FG105" s="321"/>
      <c r="FH105" s="321"/>
      <c r="FI105" s="321"/>
      <c r="FJ105" s="321"/>
      <c r="FK105" s="321"/>
    </row>
    <row r="106" spans="1:167" s="8" customFormat="1" ht="58.5" customHeight="1">
      <c r="A106" s="68">
        <v>124</v>
      </c>
      <c r="B106" s="69"/>
      <c r="C106" s="69"/>
      <c r="D106" s="69"/>
      <c r="E106" s="70"/>
      <c r="F106" s="38" t="s">
        <v>33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9"/>
      <c r="BC106" s="168" t="s">
        <v>67</v>
      </c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70"/>
      <c r="BT106" s="228">
        <v>63.7</v>
      </c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30"/>
      <c r="CG106" s="228">
        <v>72.5</v>
      </c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30"/>
      <c r="CT106" s="228">
        <v>68.2</v>
      </c>
      <c r="CU106" s="229"/>
      <c r="CV106" s="229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30"/>
      <c r="DG106" s="228">
        <v>81.4</v>
      </c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30"/>
      <c r="DT106" s="228">
        <v>85.8</v>
      </c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  <c r="EF106" s="230"/>
      <c r="EG106" s="37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9"/>
    </row>
    <row r="107" spans="1:167" s="8" customFormat="1" ht="48.75" customHeight="1">
      <c r="A107" s="71"/>
      <c r="B107" s="72"/>
      <c r="C107" s="72"/>
      <c r="D107" s="72"/>
      <c r="E107" s="73"/>
      <c r="F107" s="41" t="s">
        <v>3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11"/>
      <c r="BC107" s="171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3"/>
      <c r="BT107" s="231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3"/>
      <c r="CG107" s="231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3"/>
      <c r="CT107" s="231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3"/>
      <c r="DG107" s="231"/>
      <c r="DH107" s="232"/>
      <c r="DI107" s="232"/>
      <c r="DJ107" s="232"/>
      <c r="DK107" s="232"/>
      <c r="DL107" s="232"/>
      <c r="DM107" s="232"/>
      <c r="DN107" s="232"/>
      <c r="DO107" s="232"/>
      <c r="DP107" s="232"/>
      <c r="DQ107" s="232"/>
      <c r="DR107" s="232"/>
      <c r="DS107" s="233"/>
      <c r="DT107" s="231"/>
      <c r="DU107" s="232"/>
      <c r="DV107" s="232"/>
      <c r="DW107" s="232"/>
      <c r="DX107" s="232"/>
      <c r="DY107" s="232"/>
      <c r="DZ107" s="232"/>
      <c r="EA107" s="232"/>
      <c r="EB107" s="232"/>
      <c r="EC107" s="232"/>
      <c r="ED107" s="232"/>
      <c r="EE107" s="232"/>
      <c r="EF107" s="233"/>
      <c r="EG107" s="40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2"/>
    </row>
    <row r="108" spans="1:167" s="20" customFormat="1" ht="83.25" customHeight="1">
      <c r="A108" s="68">
        <v>125</v>
      </c>
      <c r="B108" s="69"/>
      <c r="C108" s="69"/>
      <c r="D108" s="69"/>
      <c r="E108" s="70"/>
      <c r="F108" s="38" t="s">
        <v>4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9"/>
      <c r="BC108" s="168" t="s">
        <v>67</v>
      </c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70"/>
      <c r="BT108" s="88" t="s">
        <v>262</v>
      </c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90"/>
      <c r="CG108" s="88">
        <v>190</v>
      </c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90"/>
      <c r="CT108" s="88">
        <v>191</v>
      </c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90"/>
      <c r="DG108" s="88">
        <v>192</v>
      </c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90"/>
      <c r="DT108" s="88">
        <v>193</v>
      </c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90"/>
      <c r="EG108" s="47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9"/>
    </row>
    <row r="109" spans="1:167" s="8" customFormat="1" ht="58.5" customHeight="1">
      <c r="A109" s="68">
        <v>126</v>
      </c>
      <c r="B109" s="69"/>
      <c r="C109" s="69"/>
      <c r="D109" s="69"/>
      <c r="E109" s="70"/>
      <c r="F109" s="38" t="s">
        <v>276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9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47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9"/>
    </row>
    <row r="110" spans="1:167" s="8" customFormat="1" ht="15">
      <c r="A110" s="104"/>
      <c r="B110" s="105"/>
      <c r="C110" s="105"/>
      <c r="D110" s="105"/>
      <c r="E110" s="106"/>
      <c r="F110" s="118" t="s">
        <v>5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0"/>
      <c r="BC110" s="107" t="s">
        <v>66</v>
      </c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56">
        <v>100</v>
      </c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>
        <v>100</v>
      </c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>
        <v>100</v>
      </c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>
        <v>100</v>
      </c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>
        <v>100</v>
      </c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0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2"/>
    </row>
    <row r="111" spans="1:167" s="8" customFormat="1" ht="15">
      <c r="A111" s="104"/>
      <c r="B111" s="105"/>
      <c r="C111" s="105"/>
      <c r="D111" s="105"/>
      <c r="E111" s="106"/>
      <c r="F111" s="118" t="s">
        <v>6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0"/>
      <c r="BC111" s="107" t="s">
        <v>67</v>
      </c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56">
        <v>100</v>
      </c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>
        <v>100</v>
      </c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>
        <v>100</v>
      </c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>
        <v>100</v>
      </c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>
        <v>100</v>
      </c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0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2"/>
    </row>
    <row r="112" spans="1:167" s="8" customFormat="1" ht="21.75" customHeight="1">
      <c r="A112" s="104"/>
      <c r="B112" s="105"/>
      <c r="C112" s="105"/>
      <c r="D112" s="105"/>
      <c r="E112" s="106"/>
      <c r="F112" s="118" t="s">
        <v>7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0"/>
      <c r="BC112" s="107" t="s">
        <v>67</v>
      </c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56">
        <v>100</v>
      </c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>
        <v>100</v>
      </c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>
        <v>100</v>
      </c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>
        <v>100</v>
      </c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>
        <v>100</v>
      </c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3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5"/>
    </row>
    <row r="113" spans="1:167" s="8" customFormat="1" ht="49.5" customHeight="1">
      <c r="A113" s="91">
        <v>127</v>
      </c>
      <c r="B113" s="92"/>
      <c r="C113" s="92"/>
      <c r="D113" s="92"/>
      <c r="E113" s="93"/>
      <c r="F113" s="83" t="s">
        <v>109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12"/>
      <c r="BC113" s="129" t="s">
        <v>215</v>
      </c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4"/>
      <c r="BT113" s="57" t="s">
        <v>339</v>
      </c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9"/>
      <c r="CG113" s="57">
        <v>63.6</v>
      </c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9"/>
      <c r="CT113" s="57">
        <v>65</v>
      </c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9"/>
      <c r="DG113" s="57">
        <v>65</v>
      </c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9"/>
      <c r="DT113" s="57">
        <v>65</v>
      </c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9"/>
      <c r="EG113" s="306" t="s">
        <v>267</v>
      </c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7"/>
      <c r="EU113" s="307"/>
      <c r="EV113" s="307"/>
      <c r="EW113" s="307"/>
      <c r="EX113" s="307"/>
      <c r="EY113" s="307"/>
      <c r="EZ113" s="307"/>
      <c r="FA113" s="307"/>
      <c r="FB113" s="307"/>
      <c r="FC113" s="307"/>
      <c r="FD113" s="307"/>
      <c r="FE113" s="307"/>
      <c r="FF113" s="307"/>
      <c r="FG113" s="307"/>
      <c r="FH113" s="307"/>
      <c r="FI113" s="307"/>
      <c r="FJ113" s="307"/>
      <c r="FK113" s="308"/>
    </row>
    <row r="114" spans="1:167" s="8" customFormat="1" ht="48" customHeight="1">
      <c r="A114" s="91">
        <v>128</v>
      </c>
      <c r="B114" s="92"/>
      <c r="C114" s="92"/>
      <c r="D114" s="92"/>
      <c r="E114" s="93"/>
      <c r="F114" s="83" t="s">
        <v>8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2"/>
      <c r="BC114" s="129" t="s">
        <v>112</v>
      </c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4"/>
      <c r="BT114" s="297">
        <v>42347.4</v>
      </c>
      <c r="BU114" s="298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9"/>
      <c r="CG114" s="297">
        <v>56201.8</v>
      </c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9"/>
      <c r="CT114" s="297">
        <v>45506.8</v>
      </c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9"/>
      <c r="DG114" s="297">
        <v>41442.8</v>
      </c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9"/>
      <c r="DT114" s="297">
        <v>41930.2</v>
      </c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9"/>
      <c r="EG114" s="235"/>
      <c r="EH114" s="236"/>
      <c r="EI114" s="236"/>
      <c r="EJ114" s="236"/>
      <c r="EK114" s="236"/>
      <c r="EL114" s="236"/>
      <c r="EM114" s="236"/>
      <c r="EN114" s="236"/>
      <c r="EO114" s="236"/>
      <c r="EP114" s="236"/>
      <c r="EQ114" s="236"/>
      <c r="ER114" s="236"/>
      <c r="ES114" s="236"/>
      <c r="ET114" s="236"/>
      <c r="EU114" s="236"/>
      <c r="EV114" s="236"/>
      <c r="EW114" s="236"/>
      <c r="EX114" s="236"/>
      <c r="EY114" s="236"/>
      <c r="EZ114" s="236"/>
      <c r="FA114" s="236"/>
      <c r="FB114" s="236"/>
      <c r="FC114" s="236"/>
      <c r="FD114" s="236"/>
      <c r="FE114" s="236"/>
      <c r="FF114" s="236"/>
      <c r="FG114" s="236"/>
      <c r="FH114" s="236"/>
      <c r="FI114" s="236"/>
      <c r="FJ114" s="236"/>
      <c r="FK114" s="237"/>
    </row>
    <row r="115" spans="1:167" s="20" customFormat="1" ht="65.25" customHeight="1">
      <c r="A115" s="68">
        <v>129</v>
      </c>
      <c r="B115" s="69"/>
      <c r="C115" s="69"/>
      <c r="D115" s="69"/>
      <c r="E115" s="70"/>
      <c r="F115" s="38" t="s">
        <v>9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9"/>
      <c r="BC115" s="168" t="s">
        <v>67</v>
      </c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70"/>
      <c r="BT115" s="228">
        <v>2778.6</v>
      </c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30"/>
      <c r="CG115" s="253">
        <v>2587.7</v>
      </c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5"/>
      <c r="CT115" s="293">
        <v>2063</v>
      </c>
      <c r="CU115" s="294"/>
      <c r="CV115" s="294"/>
      <c r="CW115" s="294"/>
      <c r="CX115" s="294"/>
      <c r="CY115" s="294"/>
      <c r="CZ115" s="294"/>
      <c r="DA115" s="294"/>
      <c r="DB115" s="294"/>
      <c r="DC115" s="294"/>
      <c r="DD115" s="294"/>
      <c r="DE115" s="294"/>
      <c r="DF115" s="295"/>
      <c r="DG115" s="293">
        <v>1570</v>
      </c>
      <c r="DH115" s="294"/>
      <c r="DI115" s="294"/>
      <c r="DJ115" s="294"/>
      <c r="DK115" s="294"/>
      <c r="DL115" s="294"/>
      <c r="DM115" s="294"/>
      <c r="DN115" s="294"/>
      <c r="DO115" s="294"/>
      <c r="DP115" s="294"/>
      <c r="DQ115" s="294"/>
      <c r="DR115" s="294"/>
      <c r="DS115" s="295"/>
      <c r="DT115" s="293">
        <v>1590</v>
      </c>
      <c r="DU115" s="294"/>
      <c r="DV115" s="294"/>
      <c r="DW115" s="294"/>
      <c r="DX115" s="294"/>
      <c r="DY115" s="294"/>
      <c r="DZ115" s="294"/>
      <c r="EA115" s="294"/>
      <c r="EB115" s="294"/>
      <c r="EC115" s="294"/>
      <c r="ED115" s="294"/>
      <c r="EE115" s="294"/>
      <c r="EF115" s="295"/>
      <c r="EG115" s="300"/>
      <c r="EH115" s="301"/>
      <c r="EI115" s="301"/>
      <c r="EJ115" s="301"/>
      <c r="EK115" s="301"/>
      <c r="EL115" s="301"/>
      <c r="EM115" s="301"/>
      <c r="EN115" s="301"/>
      <c r="EO115" s="301"/>
      <c r="EP115" s="301"/>
      <c r="EQ115" s="301"/>
      <c r="ER115" s="301"/>
      <c r="ES115" s="301"/>
      <c r="ET115" s="301"/>
      <c r="EU115" s="301"/>
      <c r="EV115" s="301"/>
      <c r="EW115" s="301"/>
      <c r="EX115" s="301"/>
      <c r="EY115" s="301"/>
      <c r="EZ115" s="301"/>
      <c r="FA115" s="301"/>
      <c r="FB115" s="301"/>
      <c r="FC115" s="301"/>
      <c r="FD115" s="301"/>
      <c r="FE115" s="301"/>
      <c r="FF115" s="301"/>
      <c r="FG115" s="301"/>
      <c r="FH115" s="301"/>
      <c r="FI115" s="301"/>
      <c r="FJ115" s="301"/>
      <c r="FK115" s="302"/>
    </row>
    <row r="116" spans="1:167" s="20" customFormat="1" ht="58.5" customHeight="1">
      <c r="A116" s="91">
        <v>130</v>
      </c>
      <c r="B116" s="92"/>
      <c r="C116" s="92"/>
      <c r="D116" s="92"/>
      <c r="E116" s="93"/>
      <c r="F116" s="83" t="s">
        <v>10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12"/>
      <c r="BC116" s="62" t="s">
        <v>112</v>
      </c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4"/>
      <c r="BT116" s="200">
        <v>25140.4</v>
      </c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9"/>
      <c r="CG116" s="297">
        <v>25465.4</v>
      </c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9"/>
      <c r="CT116" s="200">
        <v>26179.5</v>
      </c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9"/>
      <c r="DG116" s="200">
        <v>26912.5</v>
      </c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9"/>
      <c r="DT116" s="200">
        <v>27746.8</v>
      </c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9"/>
      <c r="EG116" s="82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4"/>
    </row>
    <row r="117" spans="1:167" s="8" customFormat="1" ht="42.75" customHeight="1">
      <c r="A117" s="68">
        <v>131</v>
      </c>
      <c r="B117" s="69"/>
      <c r="C117" s="69"/>
      <c r="D117" s="69"/>
      <c r="E117" s="70"/>
      <c r="F117" s="38" t="s">
        <v>11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9"/>
      <c r="BC117" s="186" t="s">
        <v>66</v>
      </c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8"/>
      <c r="BT117" s="88">
        <v>0.5</v>
      </c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90"/>
      <c r="CG117" s="88">
        <v>0.5</v>
      </c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90"/>
      <c r="CT117" s="88">
        <v>0.5</v>
      </c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90"/>
      <c r="DG117" s="88" t="s">
        <v>262</v>
      </c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90"/>
      <c r="DT117" s="88" t="s">
        <v>262</v>
      </c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90"/>
      <c r="EG117" s="224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96"/>
    </row>
    <row r="118" spans="1:167" s="8" customFormat="1" ht="48" customHeight="1">
      <c r="A118" s="71"/>
      <c r="B118" s="72"/>
      <c r="C118" s="72"/>
      <c r="D118" s="72"/>
      <c r="E118" s="73"/>
      <c r="F118" s="41" t="s">
        <v>12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11"/>
      <c r="BC118" s="261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90"/>
      <c r="BT118" s="85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7"/>
      <c r="CG118" s="85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7"/>
      <c r="CT118" s="85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7"/>
      <c r="DG118" s="85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7"/>
      <c r="DT118" s="85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7"/>
      <c r="EG118" s="226"/>
      <c r="EH118" s="227"/>
      <c r="EI118" s="227"/>
      <c r="EJ118" s="227"/>
      <c r="EK118" s="227"/>
      <c r="EL118" s="227"/>
      <c r="EM118" s="227"/>
      <c r="EN118" s="227"/>
      <c r="EO118" s="227"/>
      <c r="EP118" s="227"/>
      <c r="EQ118" s="227"/>
      <c r="ER118" s="227"/>
      <c r="ES118" s="227"/>
      <c r="ET118" s="227"/>
      <c r="EU118" s="227"/>
      <c r="EV118" s="227"/>
      <c r="EW118" s="227"/>
      <c r="EX118" s="227"/>
      <c r="EY118" s="227"/>
      <c r="EZ118" s="227"/>
      <c r="FA118" s="227"/>
      <c r="FB118" s="227"/>
      <c r="FC118" s="227"/>
      <c r="FD118" s="227"/>
      <c r="FE118" s="227"/>
      <c r="FF118" s="227"/>
      <c r="FG118" s="227"/>
      <c r="FH118" s="227"/>
      <c r="FI118" s="227"/>
      <c r="FJ118" s="227"/>
      <c r="FK118" s="284"/>
    </row>
    <row r="119" spans="1:167" s="8" customFormat="1" ht="58.5" customHeight="1">
      <c r="A119" s="91">
        <v>132</v>
      </c>
      <c r="B119" s="92"/>
      <c r="C119" s="92"/>
      <c r="D119" s="92"/>
      <c r="E119" s="93"/>
      <c r="F119" s="83" t="s">
        <v>13</v>
      </c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12"/>
      <c r="BC119" s="111" t="s">
        <v>67</v>
      </c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55">
        <v>0</v>
      </c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>
        <v>0</v>
      </c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>
        <v>0</v>
      </c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>
        <v>0</v>
      </c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5"/>
      <c r="DT119" s="155">
        <v>0</v>
      </c>
      <c r="DU119" s="155"/>
      <c r="DV119" s="155"/>
      <c r="DW119" s="155"/>
      <c r="DX119" s="155"/>
      <c r="DY119" s="155"/>
      <c r="DZ119" s="155"/>
      <c r="EA119" s="155"/>
      <c r="EB119" s="155"/>
      <c r="EC119" s="155"/>
      <c r="ED119" s="155"/>
      <c r="EE119" s="155"/>
      <c r="EF119" s="155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</row>
    <row r="120" spans="1:167" s="8" customFormat="1" ht="78.75" customHeight="1">
      <c r="A120" s="91">
        <v>133</v>
      </c>
      <c r="B120" s="92"/>
      <c r="C120" s="92"/>
      <c r="D120" s="92"/>
      <c r="E120" s="93"/>
      <c r="F120" s="83" t="s">
        <v>14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12"/>
      <c r="BC120" s="111" t="s">
        <v>67</v>
      </c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57">
        <v>28</v>
      </c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9"/>
      <c r="CG120" s="57">
        <v>42.1</v>
      </c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9"/>
      <c r="CT120" s="57">
        <v>43</v>
      </c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9"/>
      <c r="DG120" s="57">
        <v>43</v>
      </c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9"/>
      <c r="DT120" s="57">
        <v>43.5</v>
      </c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9"/>
      <c r="EG120" s="280"/>
      <c r="EH120" s="280"/>
      <c r="EI120" s="280"/>
      <c r="EJ120" s="280"/>
      <c r="EK120" s="280"/>
      <c r="EL120" s="280"/>
      <c r="EM120" s="280"/>
      <c r="EN120" s="280"/>
      <c r="EO120" s="280"/>
      <c r="EP120" s="280"/>
      <c r="EQ120" s="280"/>
      <c r="ER120" s="280"/>
      <c r="ES120" s="280"/>
      <c r="ET120" s="280"/>
      <c r="EU120" s="280"/>
      <c r="EV120" s="280"/>
      <c r="EW120" s="280"/>
      <c r="EX120" s="280"/>
      <c r="EY120" s="280"/>
      <c r="EZ120" s="280"/>
      <c r="FA120" s="280"/>
      <c r="FB120" s="280"/>
      <c r="FC120" s="280"/>
      <c r="FD120" s="280"/>
      <c r="FE120" s="280"/>
      <c r="FF120" s="280"/>
      <c r="FG120" s="280"/>
      <c r="FH120" s="280"/>
      <c r="FI120" s="280"/>
      <c r="FJ120" s="280"/>
      <c r="FK120" s="280"/>
    </row>
    <row r="121" spans="1:167" s="8" customFormat="1" ht="58.5" customHeight="1">
      <c r="A121" s="91">
        <v>134</v>
      </c>
      <c r="B121" s="92"/>
      <c r="C121" s="92"/>
      <c r="D121" s="92"/>
      <c r="E121" s="93"/>
      <c r="F121" s="83" t="s">
        <v>16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12"/>
      <c r="BC121" s="111" t="s">
        <v>15</v>
      </c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83" t="s">
        <v>250</v>
      </c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 t="s">
        <v>250</v>
      </c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 t="s">
        <v>251</v>
      </c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 t="s">
        <v>251</v>
      </c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 t="s">
        <v>251</v>
      </c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</row>
    <row r="122" spans="1:167" s="8" customFormat="1" ht="30" customHeight="1">
      <c r="A122" s="91">
        <v>135</v>
      </c>
      <c r="B122" s="92"/>
      <c r="C122" s="92"/>
      <c r="D122" s="92"/>
      <c r="E122" s="93"/>
      <c r="F122" s="83" t="s">
        <v>111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12"/>
      <c r="BC122" s="129" t="s">
        <v>110</v>
      </c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4"/>
      <c r="BT122" s="57" t="s">
        <v>339</v>
      </c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9"/>
      <c r="CG122" s="57">
        <v>203700</v>
      </c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9"/>
      <c r="CT122" s="57" t="s">
        <v>339</v>
      </c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9"/>
      <c r="DG122" s="57" t="s">
        <v>339</v>
      </c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9"/>
      <c r="DT122" s="57" t="s">
        <v>339</v>
      </c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9"/>
      <c r="EG122" s="37" t="s">
        <v>268</v>
      </c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9"/>
    </row>
    <row r="123" spans="1:167" ht="15" customHeight="1">
      <c r="A123" s="91">
        <v>136</v>
      </c>
      <c r="B123" s="92"/>
      <c r="C123" s="92"/>
      <c r="D123" s="92"/>
      <c r="E123" s="93"/>
      <c r="F123" s="83" t="s">
        <v>17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12"/>
      <c r="BC123" s="111" t="s">
        <v>67</v>
      </c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57" t="s">
        <v>339</v>
      </c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9"/>
      <c r="CG123" s="57">
        <v>204500</v>
      </c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9"/>
      <c r="CT123" s="57">
        <v>202900</v>
      </c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9"/>
      <c r="DG123" s="57" t="s">
        <v>339</v>
      </c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9"/>
      <c r="DT123" s="57" t="s">
        <v>339</v>
      </c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9"/>
      <c r="EG123" s="43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5"/>
    </row>
    <row r="124" spans="1:167" ht="30" customHeight="1">
      <c r="A124" s="91">
        <v>137</v>
      </c>
      <c r="B124" s="92"/>
      <c r="C124" s="92"/>
      <c r="D124" s="92"/>
      <c r="E124" s="93"/>
      <c r="F124" s="83" t="s">
        <v>18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12"/>
      <c r="BC124" s="111" t="s">
        <v>67</v>
      </c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57" t="s">
        <v>339</v>
      </c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9"/>
      <c r="CG124" s="57">
        <v>202900</v>
      </c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9"/>
      <c r="CT124" s="57" t="s">
        <v>339</v>
      </c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9"/>
      <c r="DG124" s="57" t="s">
        <v>339</v>
      </c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9"/>
      <c r="DT124" s="57" t="s">
        <v>339</v>
      </c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9"/>
      <c r="EG124" s="40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2"/>
    </row>
    <row r="125" spans="1:167" s="8" customFormat="1" ht="30" customHeight="1">
      <c r="A125" s="68">
        <v>138</v>
      </c>
      <c r="B125" s="69"/>
      <c r="C125" s="69"/>
      <c r="D125" s="69"/>
      <c r="E125" s="70"/>
      <c r="F125" s="38" t="s">
        <v>113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9"/>
      <c r="BC125" s="186" t="s">
        <v>112</v>
      </c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70"/>
      <c r="BT125" s="228">
        <v>2690942.3</v>
      </c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30"/>
      <c r="CG125" s="228">
        <v>2707318.8</v>
      </c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30"/>
      <c r="CT125" s="228">
        <v>3163914.7</v>
      </c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30"/>
      <c r="DG125" s="228">
        <v>2730827.3</v>
      </c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30"/>
      <c r="DT125" s="228">
        <v>2726128.7</v>
      </c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30"/>
      <c r="EG125" s="37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9"/>
    </row>
    <row r="126" spans="1:167" s="8" customFormat="1" ht="30" customHeight="1">
      <c r="A126" s="71"/>
      <c r="B126" s="72"/>
      <c r="C126" s="72"/>
      <c r="D126" s="72"/>
      <c r="E126" s="73"/>
      <c r="F126" s="189" t="s">
        <v>19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1"/>
      <c r="BC126" s="81" t="s">
        <v>67</v>
      </c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203">
        <v>227369.9</v>
      </c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79">
        <v>262437.3</v>
      </c>
      <c r="CH126" s="279"/>
      <c r="CI126" s="279"/>
      <c r="CJ126" s="279"/>
      <c r="CK126" s="279"/>
      <c r="CL126" s="279"/>
      <c r="CM126" s="279"/>
      <c r="CN126" s="279"/>
      <c r="CO126" s="279"/>
      <c r="CP126" s="279"/>
      <c r="CQ126" s="279"/>
      <c r="CR126" s="279"/>
      <c r="CS126" s="279"/>
      <c r="CT126" s="203">
        <v>374750.1</v>
      </c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>
        <v>229278.1</v>
      </c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>
        <v>169970.6</v>
      </c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</row>
    <row r="127" spans="1:167" s="8" customFormat="1" ht="33" customHeight="1">
      <c r="A127" s="68" t="s">
        <v>270</v>
      </c>
      <c r="B127" s="69"/>
      <c r="C127" s="69"/>
      <c r="D127" s="69"/>
      <c r="E127" s="70"/>
      <c r="F127" s="38" t="s">
        <v>271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9"/>
      <c r="BC127" s="186" t="s">
        <v>67</v>
      </c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70"/>
      <c r="BT127" s="88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90"/>
      <c r="CG127" s="88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90"/>
      <c r="CT127" s="88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90"/>
      <c r="DG127" s="88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90"/>
      <c r="DT127" s="88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90"/>
      <c r="EG127" s="37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9"/>
    </row>
    <row r="128" spans="1:167" s="8" customFormat="1" ht="58.5" customHeight="1">
      <c r="A128" s="68">
        <v>139</v>
      </c>
      <c r="B128" s="69"/>
      <c r="C128" s="69"/>
      <c r="D128" s="69"/>
      <c r="E128" s="70"/>
      <c r="F128" s="38" t="s">
        <v>55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9"/>
      <c r="BC128" s="117" t="s">
        <v>67</v>
      </c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253">
        <f>58588-202.8-8239.5-54.6</f>
        <v>50091.1</v>
      </c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5"/>
      <c r="CG128" s="253">
        <f>54906.4-202.4-8433.5-4.8</f>
        <v>46265.7</v>
      </c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5"/>
      <c r="CT128" s="253">
        <f>38367.8-211.6</f>
        <v>38156.200000000004</v>
      </c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5"/>
      <c r="DG128" s="253">
        <f>37749-211.6</f>
        <v>37537.4</v>
      </c>
      <c r="DH128" s="254"/>
      <c r="DI128" s="254"/>
      <c r="DJ128" s="254"/>
      <c r="DK128" s="254"/>
      <c r="DL128" s="254"/>
      <c r="DM128" s="254"/>
      <c r="DN128" s="254"/>
      <c r="DO128" s="254"/>
      <c r="DP128" s="254"/>
      <c r="DQ128" s="254"/>
      <c r="DR128" s="254"/>
      <c r="DS128" s="255"/>
      <c r="DT128" s="253">
        <f>38155.6-211.6</f>
        <v>37944</v>
      </c>
      <c r="DU128" s="254"/>
      <c r="DV128" s="254"/>
      <c r="DW128" s="254"/>
      <c r="DX128" s="254"/>
      <c r="DY128" s="254"/>
      <c r="DZ128" s="254"/>
      <c r="EA128" s="254"/>
      <c r="EB128" s="254"/>
      <c r="EC128" s="254"/>
      <c r="ED128" s="254"/>
      <c r="EE128" s="254"/>
      <c r="EF128" s="255"/>
      <c r="EG128" s="37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9"/>
    </row>
    <row r="129" spans="1:167" s="8" customFormat="1" ht="30" customHeight="1">
      <c r="A129" s="71"/>
      <c r="B129" s="72"/>
      <c r="C129" s="72"/>
      <c r="D129" s="72"/>
      <c r="E129" s="73"/>
      <c r="F129" s="189" t="s">
        <v>20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1"/>
      <c r="BC129" s="81" t="s">
        <v>77</v>
      </c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201">
        <f>50091100/192397</f>
        <v>260.3528121540357</v>
      </c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79">
        <f>46265700/191380.5</f>
        <v>241.74719994983815</v>
      </c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>
        <f>38156200/190551</f>
        <v>200.24140518811237</v>
      </c>
      <c r="CU129" s="279"/>
      <c r="CV129" s="279"/>
      <c r="CW129" s="279"/>
      <c r="CX129" s="279"/>
      <c r="CY129" s="279"/>
      <c r="CZ129" s="279"/>
      <c r="DA129" s="279"/>
      <c r="DB129" s="279"/>
      <c r="DC129" s="279"/>
      <c r="DD129" s="279"/>
      <c r="DE129" s="279"/>
      <c r="DF129" s="279"/>
      <c r="DG129" s="279">
        <f>37537400/189651</f>
        <v>197.92882716147028</v>
      </c>
      <c r="DH129" s="279"/>
      <c r="DI129" s="279"/>
      <c r="DJ129" s="279"/>
      <c r="DK129" s="279"/>
      <c r="DL129" s="279"/>
      <c r="DM129" s="279"/>
      <c r="DN129" s="279"/>
      <c r="DO129" s="279"/>
      <c r="DP129" s="279"/>
      <c r="DQ129" s="279"/>
      <c r="DR129" s="279"/>
      <c r="DS129" s="279"/>
      <c r="DT129" s="279">
        <f>37944000/188751</f>
        <v>201.02674952715483</v>
      </c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79"/>
      <c r="EE129" s="279"/>
      <c r="EF129" s="279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</row>
    <row r="130" spans="1:167" s="8" customFormat="1" ht="87" customHeight="1">
      <c r="A130" s="91">
        <v>140</v>
      </c>
      <c r="B130" s="92"/>
      <c r="C130" s="92"/>
      <c r="D130" s="92"/>
      <c r="E130" s="93"/>
      <c r="F130" s="83" t="s">
        <v>23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12"/>
      <c r="BC130" s="111" t="s">
        <v>66</v>
      </c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83">
        <v>3.5</v>
      </c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>
        <v>8.1</v>
      </c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>
        <v>8.7</v>
      </c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55">
        <v>25</v>
      </c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>
        <v>30</v>
      </c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</row>
    <row r="131" spans="1:167" s="8" customFormat="1" ht="58.5" customHeight="1">
      <c r="A131" s="91">
        <v>141</v>
      </c>
      <c r="B131" s="92"/>
      <c r="C131" s="92"/>
      <c r="D131" s="92"/>
      <c r="E131" s="93"/>
      <c r="F131" s="83" t="s">
        <v>24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12"/>
      <c r="BC131" s="111" t="s">
        <v>80</v>
      </c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55">
        <v>0</v>
      </c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>
        <v>0</v>
      </c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>
        <v>0</v>
      </c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>
        <v>0</v>
      </c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>
        <v>0</v>
      </c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38" t="s">
        <v>308</v>
      </c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40"/>
    </row>
    <row r="132" spans="1:167" s="8" customFormat="1" ht="58.5" customHeight="1">
      <c r="A132" s="91">
        <v>142</v>
      </c>
      <c r="B132" s="92"/>
      <c r="C132" s="92"/>
      <c r="D132" s="92"/>
      <c r="E132" s="93"/>
      <c r="F132" s="83" t="s">
        <v>25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12"/>
      <c r="BC132" s="111" t="s">
        <v>67</v>
      </c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55">
        <v>0</v>
      </c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>
        <v>0</v>
      </c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>
        <v>0</v>
      </c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>
        <v>0</v>
      </c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>
        <v>0</v>
      </c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41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3"/>
    </row>
    <row r="133" spans="1:167" s="8" customFormat="1" ht="62.25" customHeight="1">
      <c r="A133" s="91">
        <v>143</v>
      </c>
      <c r="B133" s="92"/>
      <c r="C133" s="92"/>
      <c r="D133" s="92"/>
      <c r="E133" s="93"/>
      <c r="F133" s="83" t="s">
        <v>26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12"/>
      <c r="BC133" s="111" t="s">
        <v>67</v>
      </c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55">
        <v>0</v>
      </c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>
        <v>0</v>
      </c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>
        <v>0</v>
      </c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>
        <v>0</v>
      </c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>
        <v>0</v>
      </c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44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6"/>
    </row>
    <row r="134" spans="1:167" ht="22.5" customHeight="1">
      <c r="A134" s="77" t="s">
        <v>239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9"/>
    </row>
    <row r="135" spans="1:167" s="8" customFormat="1" ht="45" customHeight="1">
      <c r="A135" s="68">
        <v>144</v>
      </c>
      <c r="B135" s="69"/>
      <c r="C135" s="69"/>
      <c r="D135" s="69"/>
      <c r="E135" s="70"/>
      <c r="F135" s="38" t="s">
        <v>243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9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60"/>
      <c r="EH135" s="160"/>
      <c r="EI135" s="160"/>
      <c r="EJ135" s="160"/>
      <c r="EK135" s="160"/>
      <c r="EL135" s="160"/>
      <c r="EM135" s="160"/>
      <c r="EN135" s="160"/>
      <c r="EO135" s="160"/>
      <c r="EP135" s="160"/>
      <c r="EQ135" s="160"/>
      <c r="ER135" s="160"/>
      <c r="ES135" s="160"/>
      <c r="ET135" s="160"/>
      <c r="EU135" s="160"/>
      <c r="EV135" s="160"/>
      <c r="EW135" s="160"/>
      <c r="EX135" s="160"/>
      <c r="EY135" s="160"/>
      <c r="EZ135" s="160"/>
      <c r="FA135" s="160"/>
      <c r="FB135" s="160"/>
      <c r="FC135" s="160"/>
      <c r="FD135" s="160"/>
      <c r="FE135" s="160"/>
      <c r="FF135" s="160"/>
      <c r="FG135" s="160"/>
      <c r="FH135" s="160"/>
      <c r="FI135" s="160"/>
      <c r="FJ135" s="160"/>
      <c r="FK135" s="160"/>
    </row>
    <row r="136" spans="1:167" s="8" customFormat="1" ht="30" customHeight="1">
      <c r="A136" s="104"/>
      <c r="B136" s="105"/>
      <c r="C136" s="105"/>
      <c r="D136" s="105"/>
      <c r="E136" s="106"/>
      <c r="F136" s="118" t="s">
        <v>348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0"/>
      <c r="BC136" s="263" t="s">
        <v>240</v>
      </c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56">
        <v>730.6</v>
      </c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>
        <v>730.6</v>
      </c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>
        <v>730.6</v>
      </c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>
        <v>730.6</v>
      </c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>
        <v>730.6</v>
      </c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  <c r="FF136" s="217"/>
      <c r="FG136" s="217"/>
      <c r="FH136" s="217"/>
      <c r="FI136" s="217"/>
      <c r="FJ136" s="217"/>
      <c r="FK136" s="217"/>
    </row>
    <row r="137" spans="1:167" s="8" customFormat="1" ht="49.5" customHeight="1">
      <c r="A137" s="104"/>
      <c r="B137" s="105"/>
      <c r="C137" s="105"/>
      <c r="D137" s="105"/>
      <c r="E137" s="106"/>
      <c r="F137" s="118" t="s">
        <v>349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0"/>
      <c r="BC137" s="259" t="s">
        <v>241</v>
      </c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89"/>
      <c r="BT137" s="56">
        <v>0.135</v>
      </c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>
        <v>0.145</v>
      </c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>
        <v>0.14</v>
      </c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>
        <v>0.14</v>
      </c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>
        <v>0.14</v>
      </c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285"/>
      <c r="EH137" s="285"/>
      <c r="EI137" s="285"/>
      <c r="EJ137" s="285"/>
      <c r="EK137" s="285"/>
      <c r="EL137" s="285"/>
      <c r="EM137" s="285"/>
      <c r="EN137" s="285"/>
      <c r="EO137" s="285"/>
      <c r="EP137" s="285"/>
      <c r="EQ137" s="285"/>
      <c r="ER137" s="285"/>
      <c r="ES137" s="285"/>
      <c r="ET137" s="285"/>
      <c r="EU137" s="285"/>
      <c r="EV137" s="285"/>
      <c r="EW137" s="285"/>
      <c r="EX137" s="285"/>
      <c r="EY137" s="285"/>
      <c r="EZ137" s="285"/>
      <c r="FA137" s="285"/>
      <c r="FB137" s="285"/>
      <c r="FC137" s="285"/>
      <c r="FD137" s="285"/>
      <c r="FE137" s="285"/>
      <c r="FF137" s="285"/>
      <c r="FG137" s="285"/>
      <c r="FH137" s="285"/>
      <c r="FI137" s="285"/>
      <c r="FJ137" s="285"/>
      <c r="FK137" s="285"/>
    </row>
    <row r="138" spans="1:167" s="8" customFormat="1" ht="53.25" customHeight="1">
      <c r="A138" s="104"/>
      <c r="B138" s="105"/>
      <c r="C138" s="105"/>
      <c r="D138" s="105"/>
      <c r="E138" s="106"/>
      <c r="F138" s="118" t="s">
        <v>346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0"/>
      <c r="BC138" s="259" t="s">
        <v>242</v>
      </c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89"/>
      <c r="BT138" s="56">
        <v>34.8</v>
      </c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>
        <v>34.8</v>
      </c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>
        <v>34.8</v>
      </c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>
        <v>34.8</v>
      </c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>
        <v>34.8</v>
      </c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285"/>
      <c r="EH138" s="285"/>
      <c r="EI138" s="285"/>
      <c r="EJ138" s="285"/>
      <c r="EK138" s="285"/>
      <c r="EL138" s="285"/>
      <c r="EM138" s="285"/>
      <c r="EN138" s="285"/>
      <c r="EO138" s="285"/>
      <c r="EP138" s="285"/>
      <c r="EQ138" s="285"/>
      <c r="ER138" s="285"/>
      <c r="ES138" s="285"/>
      <c r="ET138" s="285"/>
      <c r="EU138" s="285"/>
      <c r="EV138" s="285"/>
      <c r="EW138" s="285"/>
      <c r="EX138" s="285"/>
      <c r="EY138" s="285"/>
      <c r="EZ138" s="285"/>
      <c r="FA138" s="285"/>
      <c r="FB138" s="285"/>
      <c r="FC138" s="285"/>
      <c r="FD138" s="285"/>
      <c r="FE138" s="285"/>
      <c r="FF138" s="285"/>
      <c r="FG138" s="285"/>
      <c r="FH138" s="285"/>
      <c r="FI138" s="285"/>
      <c r="FJ138" s="285"/>
      <c r="FK138" s="285"/>
    </row>
    <row r="139" spans="1:167" s="8" customFormat="1" ht="24.75" customHeight="1">
      <c r="A139" s="104"/>
      <c r="B139" s="105"/>
      <c r="C139" s="105"/>
      <c r="D139" s="105"/>
      <c r="E139" s="106"/>
      <c r="F139" s="118" t="s">
        <v>347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0"/>
      <c r="BC139" s="107" t="s">
        <v>67</v>
      </c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56">
        <v>61.98</v>
      </c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>
        <v>61.9</v>
      </c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>
        <v>61.9</v>
      </c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>
        <v>61.9</v>
      </c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>
        <v>61.9</v>
      </c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285"/>
      <c r="EH139" s="285"/>
      <c r="EI139" s="285"/>
      <c r="EJ139" s="285"/>
      <c r="EK139" s="285"/>
      <c r="EL139" s="285"/>
      <c r="EM139" s="285"/>
      <c r="EN139" s="285"/>
      <c r="EO139" s="285"/>
      <c r="EP139" s="285"/>
      <c r="EQ139" s="285"/>
      <c r="ER139" s="285"/>
      <c r="ES139" s="285"/>
      <c r="ET139" s="285"/>
      <c r="EU139" s="285"/>
      <c r="EV139" s="285"/>
      <c r="EW139" s="285"/>
      <c r="EX139" s="285"/>
      <c r="EY139" s="285"/>
      <c r="EZ139" s="285"/>
      <c r="FA139" s="285"/>
      <c r="FB139" s="285"/>
      <c r="FC139" s="285"/>
      <c r="FD139" s="285"/>
      <c r="FE139" s="285"/>
      <c r="FF139" s="285"/>
      <c r="FG139" s="285"/>
      <c r="FH139" s="285"/>
      <c r="FI139" s="285"/>
      <c r="FJ139" s="285"/>
      <c r="FK139" s="285"/>
    </row>
    <row r="140" spans="1:167" s="8" customFormat="1" ht="15">
      <c r="A140" s="71"/>
      <c r="B140" s="72"/>
      <c r="C140" s="72"/>
      <c r="D140" s="72"/>
      <c r="E140" s="73"/>
      <c r="F140" s="309" t="s">
        <v>238</v>
      </c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"/>
      <c r="BC140" s="81" t="s">
        <v>67</v>
      </c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61">
        <v>184.33</v>
      </c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>
        <v>184.33</v>
      </c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>
        <v>182</v>
      </c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>
        <v>182</v>
      </c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>
        <v>180</v>
      </c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</row>
    <row r="141" spans="1:167" s="8" customFormat="1" ht="45" customHeight="1">
      <c r="A141" s="68">
        <v>145</v>
      </c>
      <c r="B141" s="69"/>
      <c r="C141" s="69"/>
      <c r="D141" s="69"/>
      <c r="E141" s="70"/>
      <c r="F141" s="38" t="s">
        <v>244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9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60"/>
      <c r="EH141" s="160"/>
      <c r="EI141" s="160"/>
      <c r="EJ141" s="160"/>
      <c r="EK141" s="160"/>
      <c r="EL141" s="160"/>
      <c r="EM141" s="160"/>
      <c r="EN141" s="160"/>
      <c r="EO141" s="160"/>
      <c r="EP141" s="160"/>
      <c r="EQ141" s="160"/>
      <c r="ER141" s="160"/>
      <c r="ES141" s="160"/>
      <c r="ET141" s="160"/>
      <c r="EU141" s="160"/>
      <c r="EV141" s="160"/>
      <c r="EW141" s="160"/>
      <c r="EX141" s="160"/>
      <c r="EY141" s="160"/>
      <c r="EZ141" s="160"/>
      <c r="FA141" s="160"/>
      <c r="FB141" s="160"/>
      <c r="FC141" s="160"/>
      <c r="FD141" s="160"/>
      <c r="FE141" s="160"/>
      <c r="FF141" s="160"/>
      <c r="FG141" s="160"/>
      <c r="FH141" s="160"/>
      <c r="FI141" s="160"/>
      <c r="FJ141" s="160"/>
      <c r="FK141" s="160"/>
    </row>
    <row r="142" spans="1:167" s="8" customFormat="1" ht="44.25" customHeight="1">
      <c r="A142" s="104"/>
      <c r="B142" s="105"/>
      <c r="C142" s="105"/>
      <c r="D142" s="105"/>
      <c r="E142" s="106"/>
      <c r="F142" s="118" t="s">
        <v>348</v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0"/>
      <c r="BC142" s="263" t="s">
        <v>245</v>
      </c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310">
        <f>10543735.6/192397</f>
        <v>54.801975082771555</v>
      </c>
      <c r="BU142" s="310"/>
      <c r="BV142" s="310"/>
      <c r="BW142" s="310"/>
      <c r="BX142" s="310"/>
      <c r="BY142" s="310"/>
      <c r="BZ142" s="310"/>
      <c r="CA142" s="310"/>
      <c r="CB142" s="310"/>
      <c r="CC142" s="310"/>
      <c r="CD142" s="310"/>
      <c r="CE142" s="310"/>
      <c r="CF142" s="310"/>
      <c r="CG142" s="311">
        <f>10983685.8/191380.5</f>
        <v>57.39187534780189</v>
      </c>
      <c r="CH142" s="311"/>
      <c r="CI142" s="311"/>
      <c r="CJ142" s="311"/>
      <c r="CK142" s="311"/>
      <c r="CL142" s="311"/>
      <c r="CM142" s="311"/>
      <c r="CN142" s="311"/>
      <c r="CO142" s="311"/>
      <c r="CP142" s="311"/>
      <c r="CQ142" s="311"/>
      <c r="CR142" s="311"/>
      <c r="CS142" s="311"/>
      <c r="CT142" s="310">
        <f>10983685.8/190551</f>
        <v>57.6417116677425</v>
      </c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310">
        <f>10983685.8/189651</f>
        <v>57.91525380831106</v>
      </c>
      <c r="DH142" s="310"/>
      <c r="DI142" s="310"/>
      <c r="DJ142" s="310"/>
      <c r="DK142" s="310"/>
      <c r="DL142" s="310"/>
      <c r="DM142" s="310"/>
      <c r="DN142" s="310"/>
      <c r="DO142" s="310"/>
      <c r="DP142" s="310"/>
      <c r="DQ142" s="310"/>
      <c r="DR142" s="310"/>
      <c r="DS142" s="310"/>
      <c r="DT142" s="310">
        <f>10983685.8/188751</f>
        <v>58.19140454885007</v>
      </c>
      <c r="DU142" s="310"/>
      <c r="DV142" s="310"/>
      <c r="DW142" s="310"/>
      <c r="DX142" s="310"/>
      <c r="DY142" s="310"/>
      <c r="DZ142" s="310"/>
      <c r="EA142" s="310"/>
      <c r="EB142" s="310"/>
      <c r="EC142" s="310"/>
      <c r="ED142" s="310"/>
      <c r="EE142" s="310"/>
      <c r="EF142" s="310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  <c r="ET142" s="217"/>
      <c r="EU142" s="217"/>
      <c r="EV142" s="217"/>
      <c r="EW142" s="217"/>
      <c r="EX142" s="217"/>
      <c r="EY142" s="217"/>
      <c r="EZ142" s="217"/>
      <c r="FA142" s="217"/>
      <c r="FB142" s="217"/>
      <c r="FC142" s="217"/>
      <c r="FD142" s="217"/>
      <c r="FE142" s="217"/>
      <c r="FF142" s="217"/>
      <c r="FG142" s="217"/>
      <c r="FH142" s="217"/>
      <c r="FI142" s="217"/>
      <c r="FJ142" s="217"/>
      <c r="FK142" s="217"/>
    </row>
    <row r="143" spans="1:167" s="8" customFormat="1" ht="44.25" customHeight="1">
      <c r="A143" s="104"/>
      <c r="B143" s="105"/>
      <c r="C143" s="105"/>
      <c r="D143" s="105"/>
      <c r="E143" s="106"/>
      <c r="F143" s="118" t="s">
        <v>349</v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0"/>
      <c r="BC143" s="259" t="s">
        <v>246</v>
      </c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89"/>
      <c r="BT143" s="310">
        <f>63759.8/304169.4</f>
        <v>0.20961937657108176</v>
      </c>
      <c r="BU143" s="310"/>
      <c r="BV143" s="310"/>
      <c r="BW143" s="310"/>
      <c r="BX143" s="310"/>
      <c r="BY143" s="310"/>
      <c r="BZ143" s="310"/>
      <c r="CA143" s="310"/>
      <c r="CB143" s="310"/>
      <c r="CC143" s="310"/>
      <c r="CD143" s="310"/>
      <c r="CE143" s="310"/>
      <c r="CF143" s="310"/>
      <c r="CG143" s="311">
        <f>77995.2/292795.7</f>
        <v>0.2663809611958099</v>
      </c>
      <c r="CH143" s="311"/>
      <c r="CI143" s="311"/>
      <c r="CJ143" s="311"/>
      <c r="CK143" s="311"/>
      <c r="CL143" s="311"/>
      <c r="CM143" s="311"/>
      <c r="CN143" s="311"/>
      <c r="CO143" s="311"/>
      <c r="CP143" s="311"/>
      <c r="CQ143" s="311"/>
      <c r="CR143" s="311"/>
      <c r="CS143" s="311"/>
      <c r="CT143" s="310">
        <f>77999.2/290682.11</f>
        <v>0.26833161490399254</v>
      </c>
      <c r="CU143" s="310"/>
      <c r="CV143" s="310"/>
      <c r="CW143" s="310"/>
      <c r="CX143" s="310"/>
      <c r="CY143" s="310"/>
      <c r="CZ143" s="310"/>
      <c r="DA143" s="310"/>
      <c r="DB143" s="310"/>
      <c r="DC143" s="310"/>
      <c r="DD143" s="310"/>
      <c r="DE143" s="310"/>
      <c r="DF143" s="310"/>
      <c r="DG143" s="310">
        <f>77999.2/290682.11</f>
        <v>0.26833161490399254</v>
      </c>
      <c r="DH143" s="310"/>
      <c r="DI143" s="310"/>
      <c r="DJ143" s="310"/>
      <c r="DK143" s="310"/>
      <c r="DL143" s="310"/>
      <c r="DM143" s="310"/>
      <c r="DN143" s="310"/>
      <c r="DO143" s="310"/>
      <c r="DP143" s="310"/>
      <c r="DQ143" s="310"/>
      <c r="DR143" s="310"/>
      <c r="DS143" s="310"/>
      <c r="DT143" s="310">
        <f>77999.2/290682.11</f>
        <v>0.26833161490399254</v>
      </c>
      <c r="DU143" s="310"/>
      <c r="DV143" s="310"/>
      <c r="DW143" s="310"/>
      <c r="DX143" s="310"/>
      <c r="DY143" s="310"/>
      <c r="DZ143" s="310"/>
      <c r="EA143" s="310"/>
      <c r="EB143" s="310"/>
      <c r="EC143" s="310"/>
      <c r="ED143" s="310"/>
      <c r="EE143" s="310"/>
      <c r="EF143" s="310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</row>
    <row r="144" spans="1:167" s="8" customFormat="1" ht="45" customHeight="1">
      <c r="A144" s="104"/>
      <c r="B144" s="105"/>
      <c r="C144" s="105"/>
      <c r="D144" s="105"/>
      <c r="E144" s="106"/>
      <c r="F144" s="118" t="s">
        <v>346</v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0"/>
      <c r="BC144" s="259" t="s">
        <v>247</v>
      </c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60"/>
      <c r="BQ144" s="260"/>
      <c r="BR144" s="260"/>
      <c r="BS144" s="289"/>
      <c r="BT144" s="310">
        <f>204374/192397</f>
        <v>1.0622514904078546</v>
      </c>
      <c r="BU144" s="310"/>
      <c r="BV144" s="310"/>
      <c r="BW144" s="310"/>
      <c r="BX144" s="310"/>
      <c r="BY144" s="310"/>
      <c r="BZ144" s="310"/>
      <c r="CA144" s="310"/>
      <c r="CB144" s="310"/>
      <c r="CC144" s="310"/>
      <c r="CD144" s="310"/>
      <c r="CE144" s="310"/>
      <c r="CF144" s="310"/>
      <c r="CG144" s="311">
        <f>159699.6/191380.5</f>
        <v>0.83446119118719</v>
      </c>
      <c r="CH144" s="311"/>
      <c r="CI144" s="311"/>
      <c r="CJ144" s="311"/>
      <c r="CK144" s="311"/>
      <c r="CL144" s="311"/>
      <c r="CM144" s="311"/>
      <c r="CN144" s="311"/>
      <c r="CO144" s="311"/>
      <c r="CP144" s="311"/>
      <c r="CQ144" s="311"/>
      <c r="CR144" s="311"/>
      <c r="CS144" s="311"/>
      <c r="CT144" s="310">
        <f>159699.6/190551</f>
        <v>0.8380937386841318</v>
      </c>
      <c r="CU144" s="310"/>
      <c r="CV144" s="310"/>
      <c r="CW144" s="310"/>
      <c r="CX144" s="310"/>
      <c r="CY144" s="310"/>
      <c r="CZ144" s="310"/>
      <c r="DA144" s="310"/>
      <c r="DB144" s="310"/>
      <c r="DC144" s="310"/>
      <c r="DD144" s="310"/>
      <c r="DE144" s="310"/>
      <c r="DF144" s="310"/>
      <c r="DG144" s="310">
        <f>159699.6/189651</f>
        <v>0.8420709619247987</v>
      </c>
      <c r="DH144" s="310"/>
      <c r="DI144" s="310"/>
      <c r="DJ144" s="310"/>
      <c r="DK144" s="310"/>
      <c r="DL144" s="310"/>
      <c r="DM144" s="310"/>
      <c r="DN144" s="310"/>
      <c r="DO144" s="310"/>
      <c r="DP144" s="310"/>
      <c r="DQ144" s="310"/>
      <c r="DR144" s="310"/>
      <c r="DS144" s="310"/>
      <c r="DT144" s="310">
        <f>159699.6/188751</f>
        <v>0.8460861134510546</v>
      </c>
      <c r="DU144" s="310"/>
      <c r="DV144" s="310"/>
      <c r="DW144" s="310"/>
      <c r="DX144" s="310"/>
      <c r="DY144" s="310"/>
      <c r="DZ144" s="310"/>
      <c r="EA144" s="310"/>
      <c r="EB144" s="310"/>
      <c r="EC144" s="310"/>
      <c r="ED144" s="310"/>
      <c r="EE144" s="310"/>
      <c r="EF144" s="310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</row>
    <row r="145" spans="1:167" s="8" customFormat="1" ht="15">
      <c r="A145" s="104"/>
      <c r="B145" s="105"/>
      <c r="C145" s="105"/>
      <c r="D145" s="105"/>
      <c r="E145" s="106"/>
      <c r="F145" s="118" t="s">
        <v>347</v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0"/>
      <c r="BC145" s="107" t="s">
        <v>67</v>
      </c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310">
        <f>285098.4/192397</f>
        <v>1.481823521156775</v>
      </c>
      <c r="BU145" s="310"/>
      <c r="BV145" s="310"/>
      <c r="BW145" s="310"/>
      <c r="BX145" s="310"/>
      <c r="BY145" s="310"/>
      <c r="BZ145" s="310"/>
      <c r="CA145" s="310"/>
      <c r="CB145" s="310"/>
      <c r="CC145" s="310"/>
      <c r="CD145" s="310"/>
      <c r="CE145" s="310"/>
      <c r="CF145" s="310"/>
      <c r="CG145" s="311">
        <f>319640/191380.5</f>
        <v>1.6701806087872066</v>
      </c>
      <c r="CH145" s="311"/>
      <c r="CI145" s="311"/>
      <c r="CJ145" s="311"/>
      <c r="CK145" s="311"/>
      <c r="CL145" s="311"/>
      <c r="CM145" s="311"/>
      <c r="CN145" s="311"/>
      <c r="CO145" s="311"/>
      <c r="CP145" s="311"/>
      <c r="CQ145" s="311"/>
      <c r="CR145" s="311"/>
      <c r="CS145" s="311"/>
      <c r="CT145" s="310">
        <f>319640/190551</f>
        <v>1.6774511810486432</v>
      </c>
      <c r="CU145" s="310"/>
      <c r="CV145" s="310"/>
      <c r="CW145" s="310"/>
      <c r="CX145" s="310"/>
      <c r="CY145" s="310"/>
      <c r="CZ145" s="310"/>
      <c r="DA145" s="310"/>
      <c r="DB145" s="310"/>
      <c r="DC145" s="310"/>
      <c r="DD145" s="310"/>
      <c r="DE145" s="310"/>
      <c r="DF145" s="310"/>
      <c r="DG145" s="310">
        <f>319640/189651</f>
        <v>1.6854116245102846</v>
      </c>
      <c r="DH145" s="310"/>
      <c r="DI145" s="310"/>
      <c r="DJ145" s="310"/>
      <c r="DK145" s="310"/>
      <c r="DL145" s="310"/>
      <c r="DM145" s="310"/>
      <c r="DN145" s="310"/>
      <c r="DO145" s="310"/>
      <c r="DP145" s="310"/>
      <c r="DQ145" s="310"/>
      <c r="DR145" s="310"/>
      <c r="DS145" s="310"/>
      <c r="DT145" s="310">
        <f>319640/188751</f>
        <v>1.6934479817325472</v>
      </c>
      <c r="DU145" s="310"/>
      <c r="DV145" s="310"/>
      <c r="DW145" s="310"/>
      <c r="DX145" s="310"/>
      <c r="DY145" s="310"/>
      <c r="DZ145" s="310"/>
      <c r="EA145" s="310"/>
      <c r="EB145" s="310"/>
      <c r="EC145" s="310"/>
      <c r="ED145" s="310"/>
      <c r="EE145" s="310"/>
      <c r="EF145" s="310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</row>
    <row r="146" spans="1:167" s="8" customFormat="1" ht="15">
      <c r="A146" s="71"/>
      <c r="B146" s="72"/>
      <c r="C146" s="72"/>
      <c r="D146" s="72"/>
      <c r="E146" s="73"/>
      <c r="F146" s="309" t="s">
        <v>238</v>
      </c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"/>
      <c r="BC146" s="81" t="s">
        <v>67</v>
      </c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201">
        <v>0</v>
      </c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79">
        <f>0/191380.5</f>
        <v>0</v>
      </c>
      <c r="CH146" s="279"/>
      <c r="CI146" s="279"/>
      <c r="CJ146" s="279"/>
      <c r="CK146" s="279"/>
      <c r="CL146" s="279"/>
      <c r="CM146" s="279"/>
      <c r="CN146" s="279"/>
      <c r="CO146" s="279"/>
      <c r="CP146" s="279"/>
      <c r="CQ146" s="279"/>
      <c r="CR146" s="279"/>
      <c r="CS146" s="279"/>
      <c r="CT146" s="201">
        <v>0</v>
      </c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>
        <v>0</v>
      </c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>
        <v>0</v>
      </c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</row>
  </sheetData>
  <sheetProtection/>
  <mergeCells count="1143">
    <mergeCell ref="CG31:CS31"/>
    <mergeCell ref="CT31:DF31"/>
    <mergeCell ref="DG31:DS31"/>
    <mergeCell ref="DT31:EF31"/>
    <mergeCell ref="BT30:CF30"/>
    <mergeCell ref="CG30:CS30"/>
    <mergeCell ref="CT30:DF30"/>
    <mergeCell ref="DG30:DS30"/>
    <mergeCell ref="EG114:FK115"/>
    <mergeCell ref="EG39:FK40"/>
    <mergeCell ref="EG104:FK104"/>
    <mergeCell ref="EG105:FK105"/>
    <mergeCell ref="EG97:FK97"/>
    <mergeCell ref="EG95:FK95"/>
    <mergeCell ref="EG41:FK41"/>
    <mergeCell ref="EG48:FK48"/>
    <mergeCell ref="EG52:FK52"/>
    <mergeCell ref="EG89:FK91"/>
    <mergeCell ref="EG4:FK5"/>
    <mergeCell ref="EG35:FK37"/>
    <mergeCell ref="EG43:FK44"/>
    <mergeCell ref="EG119:FK119"/>
    <mergeCell ref="EG116:FK116"/>
    <mergeCell ref="EG68:FK68"/>
    <mergeCell ref="EG20:FK20"/>
    <mergeCell ref="EG49:FK49"/>
    <mergeCell ref="EG47:FK47"/>
    <mergeCell ref="EG51:FK51"/>
    <mergeCell ref="EG145:FK145"/>
    <mergeCell ref="CG146:CS146"/>
    <mergeCell ref="CT146:DF146"/>
    <mergeCell ref="DG146:DS146"/>
    <mergeCell ref="DT146:EF146"/>
    <mergeCell ref="A146:E146"/>
    <mergeCell ref="F146:BA146"/>
    <mergeCell ref="BC146:BS146"/>
    <mergeCell ref="BT146:CF146"/>
    <mergeCell ref="EG144:FK144"/>
    <mergeCell ref="A145:E145"/>
    <mergeCell ref="F145:BA145"/>
    <mergeCell ref="BC145:BS145"/>
    <mergeCell ref="BT145:CF145"/>
    <mergeCell ref="EG146:FK146"/>
    <mergeCell ref="CG145:CS145"/>
    <mergeCell ref="CT145:DF145"/>
    <mergeCell ref="DG145:DS145"/>
    <mergeCell ref="DT145:EF145"/>
    <mergeCell ref="DT143:EF143"/>
    <mergeCell ref="EG143:FK143"/>
    <mergeCell ref="A144:E144"/>
    <mergeCell ref="F144:BA144"/>
    <mergeCell ref="BC144:BS144"/>
    <mergeCell ref="BT144:CF144"/>
    <mergeCell ref="CG144:CS144"/>
    <mergeCell ref="CT144:DF144"/>
    <mergeCell ref="DG144:DS144"/>
    <mergeCell ref="DT144:EF144"/>
    <mergeCell ref="DG142:DS142"/>
    <mergeCell ref="DT142:EF142"/>
    <mergeCell ref="EG142:FK142"/>
    <mergeCell ref="A143:E143"/>
    <mergeCell ref="F143:BA143"/>
    <mergeCell ref="BC143:BS143"/>
    <mergeCell ref="BT143:CF143"/>
    <mergeCell ref="CG143:CS143"/>
    <mergeCell ref="CT143:DF143"/>
    <mergeCell ref="DG143:DS143"/>
    <mergeCell ref="CT141:DF141"/>
    <mergeCell ref="DG141:DS141"/>
    <mergeCell ref="DT141:EF141"/>
    <mergeCell ref="EG141:FK141"/>
    <mergeCell ref="A142:E142"/>
    <mergeCell ref="F142:BA142"/>
    <mergeCell ref="BC142:BS142"/>
    <mergeCell ref="BT142:CF142"/>
    <mergeCell ref="CG142:CS142"/>
    <mergeCell ref="CT142:DF142"/>
    <mergeCell ref="BC139:BS139"/>
    <mergeCell ref="CG139:CS139"/>
    <mergeCell ref="A141:E141"/>
    <mergeCell ref="F141:BA141"/>
    <mergeCell ref="BC141:BS141"/>
    <mergeCell ref="BT141:CF141"/>
    <mergeCell ref="CG141:CS141"/>
    <mergeCell ref="A139:E139"/>
    <mergeCell ref="BT139:CF139"/>
    <mergeCell ref="EG139:FK139"/>
    <mergeCell ref="F136:BA136"/>
    <mergeCell ref="BC136:BS136"/>
    <mergeCell ref="F137:BA137"/>
    <mergeCell ref="BC137:BS137"/>
    <mergeCell ref="F138:BA138"/>
    <mergeCell ref="BC138:BS138"/>
    <mergeCell ref="F139:BA139"/>
    <mergeCell ref="DG138:DS138"/>
    <mergeCell ref="DT138:EF138"/>
    <mergeCell ref="EG138:FK138"/>
    <mergeCell ref="CG137:CS137"/>
    <mergeCell ref="CT137:DF137"/>
    <mergeCell ref="CT139:DF139"/>
    <mergeCell ref="DG139:DS139"/>
    <mergeCell ref="DT139:EF139"/>
    <mergeCell ref="EG140:FK140"/>
    <mergeCell ref="DG137:DS137"/>
    <mergeCell ref="DT137:EF137"/>
    <mergeCell ref="A137:E137"/>
    <mergeCell ref="BT137:CF137"/>
    <mergeCell ref="EG137:FK137"/>
    <mergeCell ref="A138:E138"/>
    <mergeCell ref="BT138:CF138"/>
    <mergeCell ref="CG138:CS138"/>
    <mergeCell ref="CT138:DF138"/>
    <mergeCell ref="DT136:EF136"/>
    <mergeCell ref="EG136:FK136"/>
    <mergeCell ref="A140:E140"/>
    <mergeCell ref="F140:BA140"/>
    <mergeCell ref="BC140:BS140"/>
    <mergeCell ref="BT140:CF140"/>
    <mergeCell ref="CG140:CS140"/>
    <mergeCell ref="CT140:DF140"/>
    <mergeCell ref="DG140:DS140"/>
    <mergeCell ref="DT140:EF140"/>
    <mergeCell ref="CG135:CS135"/>
    <mergeCell ref="CT135:DF135"/>
    <mergeCell ref="DG135:DS135"/>
    <mergeCell ref="CG136:CS136"/>
    <mergeCell ref="CT136:DF136"/>
    <mergeCell ref="DG136:DS136"/>
    <mergeCell ref="F19:BA19"/>
    <mergeCell ref="BT19:CF19"/>
    <mergeCell ref="EG131:FK133"/>
    <mergeCell ref="A136:E136"/>
    <mergeCell ref="BT136:CF136"/>
    <mergeCell ref="A134:FK134"/>
    <mergeCell ref="A135:E135"/>
    <mergeCell ref="F135:BA135"/>
    <mergeCell ref="BC135:BS135"/>
    <mergeCell ref="BT135:CF135"/>
    <mergeCell ref="DG113:DS113"/>
    <mergeCell ref="DT113:EF113"/>
    <mergeCell ref="CG116:CS116"/>
    <mergeCell ref="DT135:EF135"/>
    <mergeCell ref="EG135:FK135"/>
    <mergeCell ref="A16:E16"/>
    <mergeCell ref="F16:BA16"/>
    <mergeCell ref="BC16:BS16"/>
    <mergeCell ref="BT91:CF91"/>
    <mergeCell ref="A19:E19"/>
    <mergeCell ref="EG113:FK113"/>
    <mergeCell ref="DG114:DS114"/>
    <mergeCell ref="DT114:EF114"/>
    <mergeCell ref="DT119:EF119"/>
    <mergeCell ref="CG105:CS105"/>
    <mergeCell ref="CT105:DF105"/>
    <mergeCell ref="DG105:DS105"/>
    <mergeCell ref="DT105:EF105"/>
    <mergeCell ref="CG113:CS113"/>
    <mergeCell ref="CT113:DF113"/>
    <mergeCell ref="A117:E118"/>
    <mergeCell ref="F117:BA117"/>
    <mergeCell ref="BC117:BS118"/>
    <mergeCell ref="A116:E116"/>
    <mergeCell ref="EG96:FK96"/>
    <mergeCell ref="BT119:CF119"/>
    <mergeCell ref="CG119:CS119"/>
    <mergeCell ref="CT119:DF119"/>
    <mergeCell ref="DG119:DS119"/>
    <mergeCell ref="BT112:CF112"/>
    <mergeCell ref="F116:BA116"/>
    <mergeCell ref="BC116:BS116"/>
    <mergeCell ref="BT116:CF116"/>
    <mergeCell ref="BC113:BS113"/>
    <mergeCell ref="BT113:CF113"/>
    <mergeCell ref="F115:BA115"/>
    <mergeCell ref="BC115:BS115"/>
    <mergeCell ref="BT115:CF115"/>
    <mergeCell ref="BC114:BS114"/>
    <mergeCell ref="BT114:CF114"/>
    <mergeCell ref="A115:E115"/>
    <mergeCell ref="CG114:CS114"/>
    <mergeCell ref="BC93:BS93"/>
    <mergeCell ref="BT109:CF109"/>
    <mergeCell ref="CG111:CS111"/>
    <mergeCell ref="BC106:BS107"/>
    <mergeCell ref="BC109:BS109"/>
    <mergeCell ref="BT95:CF95"/>
    <mergeCell ref="BC112:BS112"/>
    <mergeCell ref="BC111:BS111"/>
    <mergeCell ref="BT86:CF86"/>
    <mergeCell ref="BT88:CF88"/>
    <mergeCell ref="BT89:CF89"/>
    <mergeCell ref="CT91:DF91"/>
    <mergeCell ref="CT87:DF87"/>
    <mergeCell ref="BT90:CF90"/>
    <mergeCell ref="BT87:CF87"/>
    <mergeCell ref="CG86:CS86"/>
    <mergeCell ref="CT86:DF86"/>
    <mergeCell ref="CG87:CS87"/>
    <mergeCell ref="BT111:CF111"/>
    <mergeCell ref="EG106:FK107"/>
    <mergeCell ref="DT102:EF102"/>
    <mergeCell ref="DT111:EF111"/>
    <mergeCell ref="CT111:DF111"/>
    <mergeCell ref="EG98:FK102"/>
    <mergeCell ref="CG100:CS100"/>
    <mergeCell ref="DT110:EF110"/>
    <mergeCell ref="DT108:EF108"/>
    <mergeCell ref="DT109:EF109"/>
    <mergeCell ref="CG115:CS115"/>
    <mergeCell ref="CT115:DF115"/>
    <mergeCell ref="DG115:DS115"/>
    <mergeCell ref="DG104:DS104"/>
    <mergeCell ref="CT114:DF114"/>
    <mergeCell ref="DG108:DS108"/>
    <mergeCell ref="DG109:DS109"/>
    <mergeCell ref="CG106:CS107"/>
    <mergeCell ref="CG112:CS112"/>
    <mergeCell ref="CT112:DF112"/>
    <mergeCell ref="DT91:EF91"/>
    <mergeCell ref="DT87:EF87"/>
    <mergeCell ref="DT86:EF86"/>
    <mergeCell ref="DT85:EF85"/>
    <mergeCell ref="EG82:FK87"/>
    <mergeCell ref="DT83:EF83"/>
    <mergeCell ref="DT88:EF88"/>
    <mergeCell ref="EG88:FK88"/>
    <mergeCell ref="DT92:EF92"/>
    <mergeCell ref="DG93:DS93"/>
    <mergeCell ref="DT93:EF93"/>
    <mergeCell ref="DT96:EF96"/>
    <mergeCell ref="DT95:EF95"/>
    <mergeCell ref="DT94:EF94"/>
    <mergeCell ref="BC95:BS95"/>
    <mergeCell ref="DG96:DS96"/>
    <mergeCell ref="CT95:DF95"/>
    <mergeCell ref="CG102:CS102"/>
    <mergeCell ref="DG99:DS99"/>
    <mergeCell ref="DT99:EF99"/>
    <mergeCell ref="DG102:DS102"/>
    <mergeCell ref="DT101:EF101"/>
    <mergeCell ref="DT98:EF98"/>
    <mergeCell ref="BT101:CF101"/>
    <mergeCell ref="BT100:CF100"/>
    <mergeCell ref="CG101:CS101"/>
    <mergeCell ref="BT97:CF97"/>
    <mergeCell ref="BT96:CF96"/>
    <mergeCell ref="CG96:CS96"/>
    <mergeCell ref="CG97:CS97"/>
    <mergeCell ref="CG99:CS99"/>
    <mergeCell ref="BC88:BS88"/>
    <mergeCell ref="F91:BA91"/>
    <mergeCell ref="CG110:CS110"/>
    <mergeCell ref="BC104:BS104"/>
    <mergeCell ref="BT104:CF104"/>
    <mergeCell ref="CG104:CS104"/>
    <mergeCell ref="BC105:BS105"/>
    <mergeCell ref="BT105:CF105"/>
    <mergeCell ref="BT106:CF107"/>
    <mergeCell ref="BC94:BS94"/>
    <mergeCell ref="BC89:BS89"/>
    <mergeCell ref="A92:E92"/>
    <mergeCell ref="A93:E93"/>
    <mergeCell ref="BC91:BS91"/>
    <mergeCell ref="A90:E90"/>
    <mergeCell ref="F90:BA90"/>
    <mergeCell ref="BC90:BS90"/>
    <mergeCell ref="A91:E91"/>
    <mergeCell ref="DT5:EF5"/>
    <mergeCell ref="BT5:CF5"/>
    <mergeCell ref="CG82:CS82"/>
    <mergeCell ref="DG82:DS82"/>
    <mergeCell ref="DT61:EF61"/>
    <mergeCell ref="DT71:EF71"/>
    <mergeCell ref="DT78:EF81"/>
    <mergeCell ref="DT20:EF20"/>
    <mergeCell ref="DT30:EF30"/>
    <mergeCell ref="BT31:CF31"/>
    <mergeCell ref="BT71:CF71"/>
    <mergeCell ref="CG72:CS73"/>
    <mergeCell ref="BT72:CF73"/>
    <mergeCell ref="CG71:CS71"/>
    <mergeCell ref="CG84:CS84"/>
    <mergeCell ref="CT84:DF84"/>
    <mergeCell ref="DG5:DS5"/>
    <mergeCell ref="CT5:DF5"/>
    <mergeCell ref="CG70:CS70"/>
    <mergeCell ref="CG68:CS68"/>
    <mergeCell ref="CT68:DF68"/>
    <mergeCell ref="DG55:DS55"/>
    <mergeCell ref="DG56:DS56"/>
    <mergeCell ref="DG69:DS69"/>
    <mergeCell ref="DG68:DS68"/>
    <mergeCell ref="CT67:DF67"/>
    <mergeCell ref="CG91:CS91"/>
    <mergeCell ref="CG93:CS93"/>
    <mergeCell ref="CT99:DF99"/>
    <mergeCell ref="CT102:DF102"/>
    <mergeCell ref="CG92:CS92"/>
    <mergeCell ref="CG94:CS94"/>
    <mergeCell ref="CT88:DF88"/>
    <mergeCell ref="EG117:FK118"/>
    <mergeCell ref="CG89:CS89"/>
    <mergeCell ref="CT89:DF89"/>
    <mergeCell ref="DG89:DS89"/>
    <mergeCell ref="DT89:EF89"/>
    <mergeCell ref="CG117:CS118"/>
    <mergeCell ref="CT94:DF94"/>
    <mergeCell ref="DG117:DS118"/>
    <mergeCell ref="DG110:DS110"/>
    <mergeCell ref="DT116:EF116"/>
    <mergeCell ref="DT115:EF115"/>
    <mergeCell ref="DG85:DS85"/>
    <mergeCell ref="DG88:DS88"/>
    <mergeCell ref="DG92:DS92"/>
    <mergeCell ref="DG95:DS95"/>
    <mergeCell ref="DG86:DS86"/>
    <mergeCell ref="DG87:DS87"/>
    <mergeCell ref="DG91:DS91"/>
    <mergeCell ref="DT97:EF97"/>
    <mergeCell ref="EG108:FK108"/>
    <mergeCell ref="BC108:BS108"/>
    <mergeCell ref="BT108:CF108"/>
    <mergeCell ref="CG108:CS108"/>
    <mergeCell ref="DG90:DS90"/>
    <mergeCell ref="CT116:DF116"/>
    <mergeCell ref="DG116:DS116"/>
    <mergeCell ref="DG94:DS94"/>
    <mergeCell ref="DG97:DS97"/>
    <mergeCell ref="CT109:DF109"/>
    <mergeCell ref="A71:E71"/>
    <mergeCell ref="F71:BA71"/>
    <mergeCell ref="BC71:BS71"/>
    <mergeCell ref="F70:BA70"/>
    <mergeCell ref="BC70:BS70"/>
    <mergeCell ref="A70:E70"/>
    <mergeCell ref="A69:E69"/>
    <mergeCell ref="BT67:CF67"/>
    <mergeCell ref="CG67:CS67"/>
    <mergeCell ref="DG67:DS67"/>
    <mergeCell ref="A68:E68"/>
    <mergeCell ref="CG69:CS69"/>
    <mergeCell ref="BC68:BS68"/>
    <mergeCell ref="DG70:DS70"/>
    <mergeCell ref="CT82:DF82"/>
    <mergeCell ref="DG71:DS71"/>
    <mergeCell ref="CT74:DF77"/>
    <mergeCell ref="DG74:DS77"/>
    <mergeCell ref="CT78:DF81"/>
    <mergeCell ref="DG78:DS81"/>
    <mergeCell ref="CT70:DF70"/>
    <mergeCell ref="CT71:DF71"/>
    <mergeCell ref="EG19:FK19"/>
    <mergeCell ref="CT37:DF37"/>
    <mergeCell ref="A55:E55"/>
    <mergeCell ref="A57:E57"/>
    <mergeCell ref="F57:BA57"/>
    <mergeCell ref="BC57:BS57"/>
    <mergeCell ref="F55:BA55"/>
    <mergeCell ref="BC55:BS55"/>
    <mergeCell ref="A56:E56"/>
    <mergeCell ref="CG56:CS56"/>
    <mergeCell ref="DT59:EF59"/>
    <mergeCell ref="DT60:EF60"/>
    <mergeCell ref="EG38:FK38"/>
    <mergeCell ref="CT19:DF19"/>
    <mergeCell ref="DG19:DS19"/>
    <mergeCell ref="CT20:DF20"/>
    <mergeCell ref="DG20:DS20"/>
    <mergeCell ref="DG22:DS22"/>
    <mergeCell ref="DT22:EF22"/>
    <mergeCell ref="DT36:EF36"/>
    <mergeCell ref="DG83:DS83"/>
    <mergeCell ref="DG84:DS84"/>
    <mergeCell ref="DT74:EF77"/>
    <mergeCell ref="DT82:EF82"/>
    <mergeCell ref="DT84:EF84"/>
    <mergeCell ref="DG59:DS59"/>
    <mergeCell ref="DG66:DS66"/>
    <mergeCell ref="DG64:DS64"/>
    <mergeCell ref="DG60:DS60"/>
    <mergeCell ref="DG62:DS62"/>
    <mergeCell ref="DT57:EF57"/>
    <mergeCell ref="CT56:DF56"/>
    <mergeCell ref="DT52:EF52"/>
    <mergeCell ref="CT54:DF54"/>
    <mergeCell ref="DG57:DS57"/>
    <mergeCell ref="A53:FK53"/>
    <mergeCell ref="DT56:EF56"/>
    <mergeCell ref="DG54:DS54"/>
    <mergeCell ref="DT54:EF54"/>
    <mergeCell ref="DT55:EF55"/>
    <mergeCell ref="CG41:CS41"/>
    <mergeCell ref="A44:E44"/>
    <mergeCell ref="BC42:BS42"/>
    <mergeCell ref="F41:BA41"/>
    <mergeCell ref="BC41:BS41"/>
    <mergeCell ref="A49:E49"/>
    <mergeCell ref="F49:BA49"/>
    <mergeCell ref="BC49:BS49"/>
    <mergeCell ref="A54:E54"/>
    <mergeCell ref="F54:BA54"/>
    <mergeCell ref="BC54:BS54"/>
    <mergeCell ref="F56:BA56"/>
    <mergeCell ref="BC56:BS56"/>
    <mergeCell ref="A59:E59"/>
    <mergeCell ref="BC58:BS58"/>
    <mergeCell ref="A60:E60"/>
    <mergeCell ref="BC60:BS60"/>
    <mergeCell ref="BT60:CF60"/>
    <mergeCell ref="BT63:CF63"/>
    <mergeCell ref="A62:E62"/>
    <mergeCell ref="BC61:BS61"/>
    <mergeCell ref="BC62:BS62"/>
    <mergeCell ref="BT62:CF62"/>
    <mergeCell ref="BT61:CF61"/>
    <mergeCell ref="F60:BA60"/>
    <mergeCell ref="F73:BA73"/>
    <mergeCell ref="F72:BA72"/>
    <mergeCell ref="CG83:CS83"/>
    <mergeCell ref="BC78:BS81"/>
    <mergeCell ref="BT78:CF81"/>
    <mergeCell ref="CG78:CS81"/>
    <mergeCell ref="BC82:BS82"/>
    <mergeCell ref="F75:BA75"/>
    <mergeCell ref="F80:BA80"/>
    <mergeCell ref="F76:BA76"/>
    <mergeCell ref="BC86:BS86"/>
    <mergeCell ref="F93:BA93"/>
    <mergeCell ref="CG88:CS88"/>
    <mergeCell ref="CT55:DF55"/>
    <mergeCell ref="CT85:DF85"/>
    <mergeCell ref="CT83:DF83"/>
    <mergeCell ref="CT93:DF93"/>
    <mergeCell ref="CT90:DF90"/>
    <mergeCell ref="CG90:CS90"/>
    <mergeCell ref="CG74:CS77"/>
    <mergeCell ref="DT21:EF21"/>
    <mergeCell ref="DT34:EF34"/>
    <mergeCell ref="DG37:DS37"/>
    <mergeCell ref="DT37:EF37"/>
    <mergeCell ref="DG39:DS39"/>
    <mergeCell ref="EG32:FK32"/>
    <mergeCell ref="DT39:EF39"/>
    <mergeCell ref="DG25:DS25"/>
    <mergeCell ref="DT8:EF8"/>
    <mergeCell ref="A8:E8"/>
    <mergeCell ref="F8:BA8"/>
    <mergeCell ref="BC8:BS8"/>
    <mergeCell ref="BT8:CF8"/>
    <mergeCell ref="DG8:DS8"/>
    <mergeCell ref="DT133:EF133"/>
    <mergeCell ref="CT72:DF73"/>
    <mergeCell ref="DG72:DS73"/>
    <mergeCell ref="DT72:EF73"/>
    <mergeCell ref="DG100:DS100"/>
    <mergeCell ref="DT100:EF100"/>
    <mergeCell ref="DG98:DS98"/>
    <mergeCell ref="CT131:DF131"/>
    <mergeCell ref="DT106:EF107"/>
    <mergeCell ref="DT104:EF104"/>
    <mergeCell ref="DT58:EF58"/>
    <mergeCell ref="CT132:DF132"/>
    <mergeCell ref="CG131:CS131"/>
    <mergeCell ref="DG126:DS126"/>
    <mergeCell ref="CT133:DF133"/>
    <mergeCell ref="DG133:DS133"/>
    <mergeCell ref="DG130:DS130"/>
    <mergeCell ref="CG126:CS126"/>
    <mergeCell ref="CG133:CS133"/>
    <mergeCell ref="DG131:DS131"/>
    <mergeCell ref="DG132:DS132"/>
    <mergeCell ref="DT132:EF132"/>
    <mergeCell ref="DT120:EF120"/>
    <mergeCell ref="DG120:DS120"/>
    <mergeCell ref="DT130:EF130"/>
    <mergeCell ref="DT131:EF131"/>
    <mergeCell ref="DT125:EF125"/>
    <mergeCell ref="DT70:EF70"/>
    <mergeCell ref="EG8:FK8"/>
    <mergeCell ref="EG60:FK60"/>
    <mergeCell ref="EG59:FK59"/>
    <mergeCell ref="EG16:FK16"/>
    <mergeCell ref="EG13:FK13"/>
    <mergeCell ref="EG17:FK17"/>
    <mergeCell ref="EG50:FK50"/>
    <mergeCell ref="EG34:FK34"/>
    <mergeCell ref="EG33:FK33"/>
    <mergeCell ref="EG69:FK69"/>
    <mergeCell ref="EG64:FK64"/>
    <mergeCell ref="EG63:FK63"/>
    <mergeCell ref="DT62:EF62"/>
    <mergeCell ref="EG66:FK66"/>
    <mergeCell ref="DT64:EF64"/>
    <mergeCell ref="EG67:FK67"/>
    <mergeCell ref="EG71:FK73"/>
    <mergeCell ref="EG78:FK81"/>
    <mergeCell ref="EG74:FK77"/>
    <mergeCell ref="EG61:FK61"/>
    <mergeCell ref="DT69:EF69"/>
    <mergeCell ref="EG70:FK70"/>
    <mergeCell ref="DT67:EF67"/>
    <mergeCell ref="DT66:EF66"/>
    <mergeCell ref="DT68:EF68"/>
    <mergeCell ref="EG129:FK129"/>
    <mergeCell ref="DT129:EF129"/>
    <mergeCell ref="EG121:FK121"/>
    <mergeCell ref="EG120:FK120"/>
    <mergeCell ref="DT121:EF121"/>
    <mergeCell ref="EG126:FK126"/>
    <mergeCell ref="EG125:FK125"/>
    <mergeCell ref="DT124:EF124"/>
    <mergeCell ref="DT123:EF123"/>
    <mergeCell ref="EG122:FK124"/>
    <mergeCell ref="BC100:BS100"/>
    <mergeCell ref="CT121:DF121"/>
    <mergeCell ref="BT129:CF129"/>
    <mergeCell ref="CG129:CS129"/>
    <mergeCell ref="CT129:DF129"/>
    <mergeCell ref="DG129:DS129"/>
    <mergeCell ref="CG127:CS127"/>
    <mergeCell ref="CT104:DF104"/>
    <mergeCell ref="CT101:DF101"/>
    <mergeCell ref="DG101:DS101"/>
    <mergeCell ref="BC59:BS59"/>
    <mergeCell ref="CT61:DF61"/>
    <mergeCell ref="BC129:BS129"/>
    <mergeCell ref="BC72:BS73"/>
    <mergeCell ref="CT92:DF92"/>
    <mergeCell ref="CT106:DF107"/>
    <mergeCell ref="CT108:DF108"/>
    <mergeCell ref="CT117:DF118"/>
    <mergeCell ref="CT110:DF110"/>
    <mergeCell ref="CT100:DF100"/>
    <mergeCell ref="CG3:CS3"/>
    <mergeCell ref="CT3:DF3"/>
    <mergeCell ref="F62:BA62"/>
    <mergeCell ref="CT15:DF15"/>
    <mergeCell ref="BC18:BS18"/>
    <mergeCell ref="BT18:CF18"/>
    <mergeCell ref="CG54:CS54"/>
    <mergeCell ref="BT54:CF54"/>
    <mergeCell ref="BT55:CF55"/>
    <mergeCell ref="CG55:CS55"/>
    <mergeCell ref="BC5:BS5"/>
    <mergeCell ref="A4:E4"/>
    <mergeCell ref="F4:BA4"/>
    <mergeCell ref="BC4:BS4"/>
    <mergeCell ref="F3:BA3"/>
    <mergeCell ref="BT3:CF3"/>
    <mergeCell ref="A114:E114"/>
    <mergeCell ref="A111:E111"/>
    <mergeCell ref="F111:BA111"/>
    <mergeCell ref="A112:E112"/>
    <mergeCell ref="F112:BA112"/>
    <mergeCell ref="F114:BA114"/>
    <mergeCell ref="A113:E113"/>
    <mergeCell ref="F113:BA113"/>
    <mergeCell ref="DG121:DS121"/>
    <mergeCell ref="CG120:CS120"/>
    <mergeCell ref="CT120:DF120"/>
    <mergeCell ref="EG3:FK3"/>
    <mergeCell ref="DT4:EF4"/>
    <mergeCell ref="DG3:DS3"/>
    <mergeCell ref="CG95:CS95"/>
    <mergeCell ref="CG63:CS63"/>
    <mergeCell ref="CT60:DF60"/>
    <mergeCell ref="CG57:CS57"/>
    <mergeCell ref="CG4:CS4"/>
    <mergeCell ref="CT4:DF4"/>
    <mergeCell ref="CT69:DF69"/>
    <mergeCell ref="CT59:DF59"/>
    <mergeCell ref="CT57:DF57"/>
    <mergeCell ref="CT58:DF58"/>
    <mergeCell ref="CG59:CS59"/>
    <mergeCell ref="CG58:CS58"/>
    <mergeCell ref="CG60:CS60"/>
    <mergeCell ref="CG5:CS5"/>
    <mergeCell ref="CG85:CS85"/>
    <mergeCell ref="BT74:CF77"/>
    <mergeCell ref="DT3:EF3"/>
    <mergeCell ref="A65:FK65"/>
    <mergeCell ref="DG4:DS4"/>
    <mergeCell ref="A3:E3"/>
    <mergeCell ref="A5:E5"/>
    <mergeCell ref="F5:BA5"/>
    <mergeCell ref="BC3:BS3"/>
    <mergeCell ref="BT4:CF4"/>
    <mergeCell ref="CG109:CS109"/>
    <mergeCell ref="A121:E121"/>
    <mergeCell ref="F121:BA121"/>
    <mergeCell ref="CT122:DF122"/>
    <mergeCell ref="A122:E122"/>
    <mergeCell ref="F122:BA122"/>
    <mergeCell ref="BC122:BS122"/>
    <mergeCell ref="BT122:CF122"/>
    <mergeCell ref="BC121:BS121"/>
    <mergeCell ref="BT121:CF121"/>
    <mergeCell ref="A120:E120"/>
    <mergeCell ref="BC120:BS120"/>
    <mergeCell ref="CG122:CS122"/>
    <mergeCell ref="F120:BA120"/>
    <mergeCell ref="CG121:CS121"/>
    <mergeCell ref="BT117:CF118"/>
    <mergeCell ref="F118:BA118"/>
    <mergeCell ref="A119:E119"/>
    <mergeCell ref="F119:BA119"/>
    <mergeCell ref="BC119:BS119"/>
    <mergeCell ref="BC101:BS101"/>
    <mergeCell ref="A110:E110"/>
    <mergeCell ref="A101:E101"/>
    <mergeCell ref="F101:BA101"/>
    <mergeCell ref="A106:E107"/>
    <mergeCell ref="F106:BA106"/>
    <mergeCell ref="F107:BA107"/>
    <mergeCell ref="F104:BA104"/>
    <mergeCell ref="F110:BA110"/>
    <mergeCell ref="F102:BA102"/>
    <mergeCell ref="F105:BA105"/>
    <mergeCell ref="A100:E100"/>
    <mergeCell ref="A104:E104"/>
    <mergeCell ref="A108:E108"/>
    <mergeCell ref="F108:BA108"/>
    <mergeCell ref="A102:E102"/>
    <mergeCell ref="BC102:BS102"/>
    <mergeCell ref="F99:BA99"/>
    <mergeCell ref="BC99:BS99"/>
    <mergeCell ref="F83:BA83"/>
    <mergeCell ref="BC83:BS83"/>
    <mergeCell ref="F86:BA86"/>
    <mergeCell ref="F95:BA95"/>
    <mergeCell ref="BC92:BS92"/>
    <mergeCell ref="F87:BA87"/>
    <mergeCell ref="BC87:BS87"/>
    <mergeCell ref="BC96:BS96"/>
    <mergeCell ref="CT98:DF98"/>
    <mergeCell ref="F98:BA98"/>
    <mergeCell ref="BC98:BS98"/>
    <mergeCell ref="BT98:CF98"/>
    <mergeCell ref="CT97:DF97"/>
    <mergeCell ref="CG98:CS98"/>
    <mergeCell ref="BC97:BS97"/>
    <mergeCell ref="F97:BA97"/>
    <mergeCell ref="CT96:DF96"/>
    <mergeCell ref="A86:E86"/>
    <mergeCell ref="A89:E89"/>
    <mergeCell ref="A94:E94"/>
    <mergeCell ref="A88:E88"/>
    <mergeCell ref="A87:E87"/>
    <mergeCell ref="F96:BA96"/>
    <mergeCell ref="F94:BA94"/>
    <mergeCell ref="F89:BA89"/>
    <mergeCell ref="F88:BA88"/>
    <mergeCell ref="A72:E73"/>
    <mergeCell ref="BT70:CF70"/>
    <mergeCell ref="A67:E67"/>
    <mergeCell ref="F69:BA69"/>
    <mergeCell ref="BT68:CF68"/>
    <mergeCell ref="BT69:CF69"/>
    <mergeCell ref="F67:BA67"/>
    <mergeCell ref="BC69:BS69"/>
    <mergeCell ref="F68:BA68"/>
    <mergeCell ref="BC67:BS67"/>
    <mergeCell ref="A64:E64"/>
    <mergeCell ref="A63:E63"/>
    <mergeCell ref="BT66:CF66"/>
    <mergeCell ref="BC66:BS66"/>
    <mergeCell ref="BC64:BS64"/>
    <mergeCell ref="BT64:CF64"/>
    <mergeCell ref="F66:AJ66"/>
    <mergeCell ref="AK66:BA66"/>
    <mergeCell ref="A66:E66"/>
    <mergeCell ref="F92:BA92"/>
    <mergeCell ref="CG61:CS61"/>
    <mergeCell ref="CT64:DF64"/>
    <mergeCell ref="CT63:DF63"/>
    <mergeCell ref="CG66:CS66"/>
    <mergeCell ref="CT62:DF62"/>
    <mergeCell ref="CT66:DF66"/>
    <mergeCell ref="CG62:CS62"/>
    <mergeCell ref="CG64:CS64"/>
    <mergeCell ref="A129:E129"/>
    <mergeCell ref="F129:BA129"/>
    <mergeCell ref="F125:BA125"/>
    <mergeCell ref="A124:E124"/>
    <mergeCell ref="A61:E61"/>
    <mergeCell ref="BT56:CF56"/>
    <mergeCell ref="BT57:CF57"/>
    <mergeCell ref="A58:E58"/>
    <mergeCell ref="F58:BA58"/>
    <mergeCell ref="BT58:CF58"/>
    <mergeCell ref="A96:E96"/>
    <mergeCell ref="A98:E98"/>
    <mergeCell ref="A97:E97"/>
    <mergeCell ref="A95:E95"/>
    <mergeCell ref="A125:E125"/>
    <mergeCell ref="F128:BA128"/>
    <mergeCell ref="A99:E99"/>
    <mergeCell ref="A109:E109"/>
    <mergeCell ref="F109:BA109"/>
    <mergeCell ref="A105:E105"/>
    <mergeCell ref="BT124:CF124"/>
    <mergeCell ref="BT120:CF120"/>
    <mergeCell ref="BC110:BS110"/>
    <mergeCell ref="A130:E130"/>
    <mergeCell ref="F130:BA130"/>
    <mergeCell ref="A126:E126"/>
    <mergeCell ref="F126:BA126"/>
    <mergeCell ref="A127:E127"/>
    <mergeCell ref="F127:BA127"/>
    <mergeCell ref="A128:E128"/>
    <mergeCell ref="CG130:CS130"/>
    <mergeCell ref="CT130:DF130"/>
    <mergeCell ref="CT126:DF126"/>
    <mergeCell ref="CT124:DF124"/>
    <mergeCell ref="BT93:CF93"/>
    <mergeCell ref="BT92:CF92"/>
    <mergeCell ref="BT110:CF110"/>
    <mergeCell ref="BT94:CF94"/>
    <mergeCell ref="BT102:CF102"/>
    <mergeCell ref="BT99:CF99"/>
    <mergeCell ref="CT41:DF41"/>
    <mergeCell ref="DG41:DS41"/>
    <mergeCell ref="CT48:DF48"/>
    <mergeCell ref="DT47:EF47"/>
    <mergeCell ref="DT43:EF43"/>
    <mergeCell ref="EG130:FK130"/>
    <mergeCell ref="A103:FK103"/>
    <mergeCell ref="F100:BA100"/>
    <mergeCell ref="BC74:BS77"/>
    <mergeCell ref="BC126:BS126"/>
    <mergeCell ref="EG42:FK42"/>
    <mergeCell ref="CT42:DF42"/>
    <mergeCell ref="F64:BA64"/>
    <mergeCell ref="DT49:EF49"/>
    <mergeCell ref="DG58:DS58"/>
    <mergeCell ref="F63:BA63"/>
    <mergeCell ref="BC63:BS63"/>
    <mergeCell ref="F61:BA61"/>
    <mergeCell ref="F59:BA59"/>
    <mergeCell ref="DT48:EF48"/>
    <mergeCell ref="DG61:DS61"/>
    <mergeCell ref="EG45:FK45"/>
    <mergeCell ref="F44:BA44"/>
    <mergeCell ref="BC44:BS44"/>
    <mergeCell ref="BT44:CF44"/>
    <mergeCell ref="CT44:DF44"/>
    <mergeCell ref="CG47:CS47"/>
    <mergeCell ref="CT47:DF47"/>
    <mergeCell ref="DT44:EF44"/>
    <mergeCell ref="BT59:CF59"/>
    <mergeCell ref="DG128:DS128"/>
    <mergeCell ref="DT128:EF128"/>
    <mergeCell ref="EG128:FK128"/>
    <mergeCell ref="DT126:EF126"/>
    <mergeCell ref="DG127:DS127"/>
    <mergeCell ref="DT127:EF127"/>
    <mergeCell ref="EG127:FK127"/>
    <mergeCell ref="DT50:EF50"/>
    <mergeCell ref="CT32:DF32"/>
    <mergeCell ref="CG52:CS52"/>
    <mergeCell ref="DG51:DS51"/>
    <mergeCell ref="DG49:DS49"/>
    <mergeCell ref="CG50:CS50"/>
    <mergeCell ref="CT50:DF50"/>
    <mergeCell ref="DG50:DS50"/>
    <mergeCell ref="CG51:CS51"/>
    <mergeCell ref="CG49:CS49"/>
    <mergeCell ref="CT51:DF51"/>
    <mergeCell ref="DG45:DS45"/>
    <mergeCell ref="DG47:DS47"/>
    <mergeCell ref="CT43:DF43"/>
    <mergeCell ref="DG48:DS48"/>
    <mergeCell ref="CT45:DF45"/>
    <mergeCell ref="CT49:DF49"/>
    <mergeCell ref="DG43:DS43"/>
    <mergeCell ref="DG44:DS44"/>
    <mergeCell ref="A48:E48"/>
    <mergeCell ref="F48:BA48"/>
    <mergeCell ref="BC40:BS40"/>
    <mergeCell ref="BT40:CF40"/>
    <mergeCell ref="A47:E47"/>
    <mergeCell ref="BC47:BS47"/>
    <mergeCell ref="F47:BA47"/>
    <mergeCell ref="BC45:BS45"/>
    <mergeCell ref="BT45:CF45"/>
    <mergeCell ref="BT47:CF47"/>
    <mergeCell ref="BT17:CF17"/>
    <mergeCell ref="CG17:CS17"/>
    <mergeCell ref="CG43:CS43"/>
    <mergeCell ref="BT49:CF49"/>
    <mergeCell ref="CG42:CS42"/>
    <mergeCell ref="CG48:CS48"/>
    <mergeCell ref="CG44:CS44"/>
    <mergeCell ref="CG39:CS39"/>
    <mergeCell ref="CG38:CS38"/>
    <mergeCell ref="BT37:CF37"/>
    <mergeCell ref="CG18:CS18"/>
    <mergeCell ref="F18:BA18"/>
    <mergeCell ref="F43:BA43"/>
    <mergeCell ref="BC43:BS43"/>
    <mergeCell ref="BT43:CF43"/>
    <mergeCell ref="BC38:BS38"/>
    <mergeCell ref="BT38:CF38"/>
    <mergeCell ref="CG37:CS37"/>
    <mergeCell ref="BT25:CF25"/>
    <mergeCell ref="CG25:CS25"/>
    <mergeCell ref="A38:E38"/>
    <mergeCell ref="F38:BA38"/>
    <mergeCell ref="A42:E42"/>
    <mergeCell ref="F42:BA42"/>
    <mergeCell ref="F40:BA40"/>
    <mergeCell ref="F39:BA39"/>
    <mergeCell ref="A40:E40"/>
    <mergeCell ref="A39:E39"/>
    <mergeCell ref="BC15:BS15"/>
    <mergeCell ref="BT15:CF15"/>
    <mergeCell ref="BT16:CF16"/>
    <mergeCell ref="A9:E9"/>
    <mergeCell ref="F9:BA9"/>
    <mergeCell ref="A15:E15"/>
    <mergeCell ref="F15:BA15"/>
    <mergeCell ref="A10:E10"/>
    <mergeCell ref="F10:BA10"/>
    <mergeCell ref="A11:E11"/>
    <mergeCell ref="A50:E50"/>
    <mergeCell ref="BT41:CF41"/>
    <mergeCell ref="BT42:CF42"/>
    <mergeCell ref="F50:BA50"/>
    <mergeCell ref="BC48:BS48"/>
    <mergeCell ref="BT48:CF48"/>
    <mergeCell ref="A41:E41"/>
    <mergeCell ref="A43:E43"/>
    <mergeCell ref="A45:E45"/>
    <mergeCell ref="F45:BA45"/>
    <mergeCell ref="BT14:CF14"/>
    <mergeCell ref="CG14:CS14"/>
    <mergeCell ref="F37:BA37"/>
    <mergeCell ref="CG15:CS15"/>
    <mergeCell ref="CG16:CS16"/>
    <mergeCell ref="CG36:CS36"/>
    <mergeCell ref="BC37:BS37"/>
    <mergeCell ref="BC36:BS36"/>
    <mergeCell ref="BT36:CF36"/>
    <mergeCell ref="BT34:CF34"/>
    <mergeCell ref="F23:BA23"/>
    <mergeCell ref="BC23:BS23"/>
    <mergeCell ref="BC30:BS31"/>
    <mergeCell ref="F29:BA29"/>
    <mergeCell ref="BT32:CF32"/>
    <mergeCell ref="F34:BA34"/>
    <mergeCell ref="BC33:BS33"/>
    <mergeCell ref="BC32:BS32"/>
    <mergeCell ref="F33:BA33"/>
    <mergeCell ref="A32:E32"/>
    <mergeCell ref="BT33:CF33"/>
    <mergeCell ref="BT26:CF26"/>
    <mergeCell ref="BC34:BS34"/>
    <mergeCell ref="A28:E29"/>
    <mergeCell ref="F28:BA28"/>
    <mergeCell ref="A35:E35"/>
    <mergeCell ref="A36:E36"/>
    <mergeCell ref="A37:E37"/>
    <mergeCell ref="A34:E34"/>
    <mergeCell ref="F32:BA32"/>
    <mergeCell ref="A23:E23"/>
    <mergeCell ref="CT25:DF25"/>
    <mergeCell ref="F36:BA36"/>
    <mergeCell ref="F35:BA35"/>
    <mergeCell ref="A33:E33"/>
    <mergeCell ref="BT23:CF23"/>
    <mergeCell ref="A25:E25"/>
    <mergeCell ref="F25:BA25"/>
    <mergeCell ref="BC25:BS25"/>
    <mergeCell ref="BC28:BS29"/>
    <mergeCell ref="EG27:FK27"/>
    <mergeCell ref="DT27:EF27"/>
    <mergeCell ref="EG25:FK25"/>
    <mergeCell ref="EG26:FK26"/>
    <mergeCell ref="CG23:CS23"/>
    <mergeCell ref="A24:E24"/>
    <mergeCell ref="F24:BA24"/>
    <mergeCell ref="BC24:BS24"/>
    <mergeCell ref="BT24:CF24"/>
    <mergeCell ref="CG24:CS24"/>
    <mergeCell ref="CG132:CS132"/>
    <mergeCell ref="BT132:CF132"/>
    <mergeCell ref="EG30:FK31"/>
    <mergeCell ref="EG28:FK29"/>
    <mergeCell ref="DT28:EF29"/>
    <mergeCell ref="A26:E26"/>
    <mergeCell ref="F26:BA26"/>
    <mergeCell ref="BC26:BS26"/>
    <mergeCell ref="CG28:CS29"/>
    <mergeCell ref="CG26:CS26"/>
    <mergeCell ref="A133:E133"/>
    <mergeCell ref="F133:BA133"/>
    <mergeCell ref="BC133:BS133"/>
    <mergeCell ref="BT133:CF133"/>
    <mergeCell ref="A132:E132"/>
    <mergeCell ref="F132:BA132"/>
    <mergeCell ref="BC132:BS132"/>
    <mergeCell ref="BC128:BS128"/>
    <mergeCell ref="BT128:CF128"/>
    <mergeCell ref="CG128:CS128"/>
    <mergeCell ref="CT128:DF128"/>
    <mergeCell ref="A131:E131"/>
    <mergeCell ref="F131:BA131"/>
    <mergeCell ref="BC131:BS131"/>
    <mergeCell ref="BT131:CF131"/>
    <mergeCell ref="BC130:BS130"/>
    <mergeCell ref="BT130:CF130"/>
    <mergeCell ref="A123:E123"/>
    <mergeCell ref="F123:BA123"/>
    <mergeCell ref="BC123:BS123"/>
    <mergeCell ref="BT123:CF123"/>
    <mergeCell ref="CT125:DF125"/>
    <mergeCell ref="F124:BA124"/>
    <mergeCell ref="BC124:BS124"/>
    <mergeCell ref="CG124:CS124"/>
    <mergeCell ref="BC125:BS125"/>
    <mergeCell ref="BT125:CF125"/>
    <mergeCell ref="DG124:DS124"/>
    <mergeCell ref="CG123:CS123"/>
    <mergeCell ref="CT123:DF123"/>
    <mergeCell ref="DG123:DS123"/>
    <mergeCell ref="BC127:BS127"/>
    <mergeCell ref="BT127:CF127"/>
    <mergeCell ref="CT127:DF127"/>
    <mergeCell ref="DG125:DS125"/>
    <mergeCell ref="BT126:CF126"/>
    <mergeCell ref="CG125:CS125"/>
    <mergeCell ref="A21:E21"/>
    <mergeCell ref="F21:BA21"/>
    <mergeCell ref="A20:E20"/>
    <mergeCell ref="CT26:DF26"/>
    <mergeCell ref="CT28:DF29"/>
    <mergeCell ref="DG28:DS29"/>
    <mergeCell ref="DG23:DS23"/>
    <mergeCell ref="CT24:DF24"/>
    <mergeCell ref="DG27:DS27"/>
    <mergeCell ref="DG26:DS26"/>
    <mergeCell ref="F20:BA20"/>
    <mergeCell ref="F17:BA17"/>
    <mergeCell ref="A18:E18"/>
    <mergeCell ref="A22:E22"/>
    <mergeCell ref="F22:BA22"/>
    <mergeCell ref="A13:E13"/>
    <mergeCell ref="F13:BA13"/>
    <mergeCell ref="A14:E14"/>
    <mergeCell ref="F14:BA14"/>
    <mergeCell ref="A17:E17"/>
    <mergeCell ref="BT12:CF12"/>
    <mergeCell ref="F12:BA12"/>
    <mergeCell ref="BC12:BS12"/>
    <mergeCell ref="BT13:CF13"/>
    <mergeCell ref="A12:E12"/>
    <mergeCell ref="F11:BA11"/>
    <mergeCell ref="BC11:BS11"/>
    <mergeCell ref="BC17:BS17"/>
    <mergeCell ref="BC19:BS19"/>
    <mergeCell ref="BT22:CF22"/>
    <mergeCell ref="BT20:CF20"/>
    <mergeCell ref="BC22:BS22"/>
    <mergeCell ref="BC14:BS14"/>
    <mergeCell ref="BC20:BS20"/>
    <mergeCell ref="BC21:BS21"/>
    <mergeCell ref="BC13:BS13"/>
    <mergeCell ref="DT40:EF40"/>
    <mergeCell ref="DT45:EF45"/>
    <mergeCell ref="DG10:DS10"/>
    <mergeCell ref="CG10:CS10"/>
    <mergeCell ref="BT11:CF11"/>
    <mergeCell ref="CG11:CS11"/>
    <mergeCell ref="CT21:DF21"/>
    <mergeCell ref="CG20:CS20"/>
    <mergeCell ref="BT21:CF21"/>
    <mergeCell ref="CG21:CS21"/>
    <mergeCell ref="DG12:DS12"/>
    <mergeCell ref="DG11:DS11"/>
    <mergeCell ref="DT26:EF26"/>
    <mergeCell ref="DT33:EF33"/>
    <mergeCell ref="DT63:EF63"/>
    <mergeCell ref="DT35:EF35"/>
    <mergeCell ref="DT51:EF51"/>
    <mergeCell ref="DT41:EF41"/>
    <mergeCell ref="DT38:EF38"/>
    <mergeCell ref="DT32:EF32"/>
    <mergeCell ref="A74:E77"/>
    <mergeCell ref="F79:BA79"/>
    <mergeCell ref="F77:BA77"/>
    <mergeCell ref="F74:BA74"/>
    <mergeCell ref="DG18:DS18"/>
    <mergeCell ref="CT11:DF11"/>
    <mergeCell ref="DG15:DS15"/>
    <mergeCell ref="DG13:DS13"/>
    <mergeCell ref="DG14:DS14"/>
    <mergeCell ref="DG17:DS17"/>
    <mergeCell ref="A83:E83"/>
    <mergeCell ref="BT84:CF84"/>
    <mergeCell ref="A78:E81"/>
    <mergeCell ref="F81:BA81"/>
    <mergeCell ref="F78:BA78"/>
    <mergeCell ref="A82:E82"/>
    <mergeCell ref="F82:BA82"/>
    <mergeCell ref="BT82:CF82"/>
    <mergeCell ref="BT28:CF29"/>
    <mergeCell ref="BT27:CF27"/>
    <mergeCell ref="BT83:CF83"/>
    <mergeCell ref="A85:E85"/>
    <mergeCell ref="F85:BA85"/>
    <mergeCell ref="BT85:CF85"/>
    <mergeCell ref="BC85:BS85"/>
    <mergeCell ref="A84:E84"/>
    <mergeCell ref="F84:BA84"/>
    <mergeCell ref="BC84:BS84"/>
    <mergeCell ref="CT9:DF9"/>
    <mergeCell ref="A27:E27"/>
    <mergeCell ref="F27:BA27"/>
    <mergeCell ref="BC27:BS27"/>
    <mergeCell ref="CT17:DF17"/>
    <mergeCell ref="CG22:CS22"/>
    <mergeCell ref="CT22:DF22"/>
    <mergeCell ref="BC10:BS10"/>
    <mergeCell ref="BT10:CF10"/>
    <mergeCell ref="CT10:DF10"/>
    <mergeCell ref="CG19:CS19"/>
    <mergeCell ref="DG16:DS16"/>
    <mergeCell ref="A30:E31"/>
    <mergeCell ref="CT6:DF6"/>
    <mergeCell ref="CG8:CS8"/>
    <mergeCell ref="CT8:DF8"/>
    <mergeCell ref="CG27:CS27"/>
    <mergeCell ref="BC9:BS9"/>
    <mergeCell ref="BT9:CF9"/>
    <mergeCell ref="CG9:CS9"/>
    <mergeCell ref="EG6:FK6"/>
    <mergeCell ref="CG6:CS6"/>
    <mergeCell ref="DG21:DS21"/>
    <mergeCell ref="CT13:DF13"/>
    <mergeCell ref="CG13:CS13"/>
    <mergeCell ref="CT12:DF12"/>
    <mergeCell ref="CG12:CS12"/>
    <mergeCell ref="CT14:DF14"/>
    <mergeCell ref="CT16:DF16"/>
    <mergeCell ref="CT18:DF18"/>
    <mergeCell ref="DT9:EF9"/>
    <mergeCell ref="EG9:FK9"/>
    <mergeCell ref="DG9:DS9"/>
    <mergeCell ref="DG6:DS6"/>
    <mergeCell ref="DT6:EF6"/>
    <mergeCell ref="A7:FK7"/>
    <mergeCell ref="A6:E6"/>
    <mergeCell ref="F6:BA6"/>
    <mergeCell ref="BC6:BS6"/>
    <mergeCell ref="BT6:CF6"/>
    <mergeCell ref="EG10:FK10"/>
    <mergeCell ref="EG11:FK11"/>
    <mergeCell ref="EG12:FK12"/>
    <mergeCell ref="DT17:EF17"/>
    <mergeCell ref="DT14:EF14"/>
    <mergeCell ref="DT12:EF12"/>
    <mergeCell ref="DT15:EF15"/>
    <mergeCell ref="EG14:FK15"/>
    <mergeCell ref="DT11:EF11"/>
    <mergeCell ref="DT10:EF10"/>
    <mergeCell ref="EG23:FK23"/>
    <mergeCell ref="DT24:EF24"/>
    <mergeCell ref="DT13:EF13"/>
    <mergeCell ref="EG21:FK21"/>
    <mergeCell ref="DT18:EF18"/>
    <mergeCell ref="DT19:EF19"/>
    <mergeCell ref="EG18:FK18"/>
    <mergeCell ref="EG24:FK24"/>
    <mergeCell ref="DT16:EF16"/>
    <mergeCell ref="EG22:FK22"/>
    <mergeCell ref="DG32:DS32"/>
    <mergeCell ref="CG33:CS33"/>
    <mergeCell ref="CT33:DF33"/>
    <mergeCell ref="DG33:DS33"/>
    <mergeCell ref="CG32:CS32"/>
    <mergeCell ref="DT23:EF23"/>
    <mergeCell ref="CT27:DF27"/>
    <mergeCell ref="DG24:DS24"/>
    <mergeCell ref="CT23:DF23"/>
    <mergeCell ref="DT25:EF25"/>
    <mergeCell ref="DG35:DS35"/>
    <mergeCell ref="BC39:BS39"/>
    <mergeCell ref="BT39:CF39"/>
    <mergeCell ref="CG34:CS34"/>
    <mergeCell ref="CT34:DF34"/>
    <mergeCell ref="DG34:DS34"/>
    <mergeCell ref="BT35:CF35"/>
    <mergeCell ref="CG35:CS35"/>
    <mergeCell ref="CT35:DF35"/>
    <mergeCell ref="BC35:BS35"/>
    <mergeCell ref="CG40:CS40"/>
    <mergeCell ref="CT40:DF40"/>
    <mergeCell ref="DG40:DS40"/>
    <mergeCell ref="DG36:DS36"/>
    <mergeCell ref="CT36:DF36"/>
    <mergeCell ref="CT38:DF38"/>
    <mergeCell ref="DG38:DS38"/>
    <mergeCell ref="CT39:DF39"/>
    <mergeCell ref="BC50:BS50"/>
    <mergeCell ref="BT50:CF50"/>
    <mergeCell ref="A52:E52"/>
    <mergeCell ref="BC52:BS52"/>
    <mergeCell ref="BT52:CF52"/>
    <mergeCell ref="F52:BA52"/>
    <mergeCell ref="F51:BA51"/>
    <mergeCell ref="BT51:CF51"/>
    <mergeCell ref="A51:E51"/>
    <mergeCell ref="BC51:BS51"/>
    <mergeCell ref="EG62:FK62"/>
    <mergeCell ref="DG63:DS63"/>
    <mergeCell ref="A1:E2"/>
    <mergeCell ref="F1:BB2"/>
    <mergeCell ref="BC1:BS2"/>
    <mergeCell ref="BT1:EF1"/>
    <mergeCell ref="EG1:FK2"/>
    <mergeCell ref="BT2:CF2"/>
    <mergeCell ref="CG2:CS2"/>
    <mergeCell ref="EG54:FK58"/>
    <mergeCell ref="DG112:DS112"/>
    <mergeCell ref="CT2:DF2"/>
    <mergeCell ref="DG2:DS2"/>
    <mergeCell ref="DT2:EF2"/>
    <mergeCell ref="CT52:DF52"/>
    <mergeCell ref="DG52:DS52"/>
    <mergeCell ref="DG42:DS42"/>
    <mergeCell ref="DT42:EF42"/>
    <mergeCell ref="A46:FK46"/>
    <mergeCell ref="CG45:CS45"/>
    <mergeCell ref="F30:BA31"/>
    <mergeCell ref="DT122:EF122"/>
    <mergeCell ref="DG122:DS122"/>
    <mergeCell ref="EG92:FK94"/>
    <mergeCell ref="DG106:DS107"/>
    <mergeCell ref="DG111:DS111"/>
    <mergeCell ref="EG109:FK112"/>
    <mergeCell ref="DT117:EF118"/>
    <mergeCell ref="DT112:EF112"/>
    <mergeCell ref="DT90:EF90"/>
  </mergeCells>
  <printOptions/>
  <pageMargins left="0.3937007874015748" right="0.31496062992125984" top="0.6692913385826772" bottom="0.35433070866141736" header="0.1968503937007874" footer="0.1968503937007874"/>
  <pageSetup horizontalDpi="600" verticalDpi="600" orientation="landscape" paperSize="9" r:id="rId1"/>
  <rowBreaks count="13" manualBreakCount="13">
    <brk id="11" max="166" man="1"/>
    <brk id="19" max="166" man="1"/>
    <brk id="27" max="166" man="1"/>
    <brk id="35" max="166" man="1"/>
    <brk id="41" max="166" man="1"/>
    <brk id="52" max="166" man="1"/>
    <brk id="64" max="166" man="1"/>
    <brk id="73" max="166" man="1"/>
    <brk id="81" max="166" man="1"/>
    <brk id="97" max="166" man="1"/>
    <brk id="106" max="166" man="1"/>
    <brk id="116" max="166" man="1"/>
    <brk id="127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zoomScalePageLayoutView="0" workbookViewId="0" topLeftCell="A1">
      <selection activeCell="A12" sqref="A12:FK12"/>
    </sheetView>
  </sheetViews>
  <sheetFormatPr defaultColWidth="0.875" defaultRowHeight="12.75"/>
  <cols>
    <col min="1" max="16384" width="0.875" style="6" customWidth="1"/>
  </cols>
  <sheetData>
    <row r="1" s="13" customFormat="1" ht="12">
      <c r="F1" s="13" t="s">
        <v>115</v>
      </c>
    </row>
    <row r="2" spans="1:167" s="13" customFormat="1" ht="61.5" customHeight="1">
      <c r="A2" s="323" t="s">
        <v>34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  <c r="EZ2" s="324"/>
      <c r="FA2" s="324"/>
      <c r="FB2" s="324"/>
      <c r="FC2" s="324"/>
      <c r="FD2" s="324"/>
      <c r="FE2" s="324"/>
      <c r="FF2" s="324"/>
      <c r="FG2" s="324"/>
      <c r="FH2" s="324"/>
      <c r="FI2" s="324"/>
      <c r="FJ2" s="324"/>
      <c r="FK2" s="324"/>
    </row>
    <row r="3" spans="1:167" s="13" customFormat="1" ht="73.5" customHeight="1">
      <c r="A3" s="323" t="s">
        <v>252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</row>
    <row r="4" spans="1:167" s="13" customFormat="1" ht="12">
      <c r="A4" s="24"/>
      <c r="B4" s="25"/>
      <c r="C4" s="25"/>
      <c r="D4" s="25"/>
      <c r="E4" s="25"/>
      <c r="F4" s="27" t="s">
        <v>35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s="13" customFormat="1" ht="12">
      <c r="A5" s="24"/>
      <c r="B5" s="25"/>
      <c r="C5" s="25"/>
      <c r="D5" s="25"/>
      <c r="E5" s="25"/>
      <c r="F5" s="27" t="s">
        <v>48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167" s="13" customFormat="1" ht="12">
      <c r="A6" s="24"/>
      <c r="B6" s="25"/>
      <c r="C6" s="25"/>
      <c r="D6" s="25"/>
      <c r="E6" s="25"/>
      <c r="F6" s="27" t="s">
        <v>36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="13" customFormat="1" ht="12">
      <c r="F7" s="13" t="s">
        <v>56</v>
      </c>
    </row>
    <row r="8" s="13" customFormat="1" ht="12">
      <c r="F8" s="13" t="s">
        <v>116</v>
      </c>
    </row>
    <row r="9" s="13" customFormat="1" ht="12">
      <c r="F9" s="13" t="s">
        <v>117</v>
      </c>
    </row>
    <row r="10" s="13" customFormat="1" ht="12">
      <c r="F10" s="13" t="s">
        <v>118</v>
      </c>
    </row>
    <row r="11" spans="2:167" s="13" customFormat="1" ht="12" customHeight="1">
      <c r="B11" s="27"/>
      <c r="C11" s="27"/>
      <c r="D11" s="27"/>
      <c r="E11" s="27"/>
      <c r="F11" s="27" t="s">
        <v>49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</row>
    <row r="12" spans="1:167" s="13" customFormat="1" ht="48" customHeight="1">
      <c r="A12" s="323" t="s">
        <v>37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  <c r="FH12" s="324"/>
      <c r="FI12" s="324"/>
      <c r="FJ12" s="324"/>
      <c r="FK12" s="324"/>
    </row>
    <row r="13" spans="1:167" ht="24" customHeight="1">
      <c r="A13" s="323" t="s">
        <v>38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</row>
    <row r="14" s="13" customFormat="1" ht="12">
      <c r="F14" s="27" t="s">
        <v>39</v>
      </c>
    </row>
    <row r="15" s="13" customFormat="1" ht="12">
      <c r="F15" s="27" t="s">
        <v>40</v>
      </c>
    </row>
  </sheetData>
  <sheetProtection/>
  <mergeCells count="4">
    <mergeCell ref="A12:FK12"/>
    <mergeCell ref="A2:FK2"/>
    <mergeCell ref="A3:FK3"/>
    <mergeCell ref="A13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2011-04-25T10:58:03Z</cp:lastPrinted>
  <dcterms:created xsi:type="dcterms:W3CDTF">2008-01-14T12:35:09Z</dcterms:created>
  <dcterms:modified xsi:type="dcterms:W3CDTF">2011-04-29T10:30:58Z</dcterms:modified>
  <cp:category/>
  <cp:version/>
  <cp:contentType/>
  <cp:contentStatus/>
</cp:coreProperties>
</file>