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пр.2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j">#REF!</definedName>
    <definedName name="jh">#REF!</definedName>
    <definedName name="ju">#REF!</definedName>
    <definedName name="kio">#REF!</definedName>
    <definedName name="KKK">'пр.2'!$A$7:$B$8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vv">#REF!</definedName>
    <definedName name="WWW">#REF!</definedName>
    <definedName name="zxc">#REF!</definedName>
    <definedName name="_xlnm.Print_Titles" localSheetId="0">'пр.2'!$A:$B,'пр.2'!$7:$8</definedName>
    <definedName name="_xlnm.Print_Area" localSheetId="0">'пр.2'!$A$1:$G$193</definedName>
  </definedNames>
  <calcPr fullCalcOnLoad="1"/>
</workbook>
</file>

<file path=xl/sharedStrings.xml><?xml version="1.0" encoding="utf-8"?>
<sst xmlns="http://schemas.openxmlformats.org/spreadsheetml/2006/main" count="220" uniqueCount="212">
  <si>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</si>
  <si>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</si>
  <si>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</si>
  <si>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</si>
  <si>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</si>
  <si>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</si>
  <si>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</si>
  <si>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</si>
  <si>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</si>
  <si>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</si>
  <si>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</si>
  <si>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</si>
  <si>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</si>
  <si>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</si>
  <si>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</si>
  <si>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</si>
  <si>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</si>
  <si>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</si>
  <si>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</si>
  <si>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</si>
  <si>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</si>
  <si>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</si>
  <si>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</si>
  <si>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</si>
  <si>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</si>
  <si>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</si>
  <si>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</si>
  <si>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</si>
  <si>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</si>
  <si>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</si>
  <si>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</si>
  <si>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</si>
  <si>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</si>
  <si>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</si>
  <si>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</si>
  <si>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</si>
  <si>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</si>
  <si>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</si>
  <si>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</si>
  <si>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</si>
  <si>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</si>
  <si>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</si>
  <si>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</si>
  <si>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</si>
  <si>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</si>
  <si>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- субвенции на реализацию социальных гарантий, предоставляемых педагогическим работникам образовательных учреждений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</si>
  <si>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</si>
  <si>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</si>
  <si>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</si>
  <si>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</si>
  <si>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</si>
  <si>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</si>
  <si>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</si>
  <si>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</si>
  <si>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</si>
  <si>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</si>
  <si>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</si>
  <si>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</si>
  <si>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</si>
  <si>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</si>
  <si>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</si>
  <si>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</si>
  <si>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</si>
  <si>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</si>
  <si>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</si>
  <si>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</si>
  <si>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</si>
  <si>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</si>
  <si>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</si>
  <si>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</si>
  <si>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</si>
  <si>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</si>
  <si>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</si>
  <si>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</si>
  <si>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</si>
  <si>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</si>
  <si>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</si>
  <si>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</si>
  <si>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</si>
  <si>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</si>
  <si>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</si>
  <si>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</si>
  <si>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</si>
  <si>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</si>
  <si>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</si>
  <si>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</si>
  <si>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</si>
  <si>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</si>
  <si>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</si>
  <si>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</si>
  <si>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</si>
  <si>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Тыс.руб.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</si>
  <si>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</si>
  <si>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</si>
  <si>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</si>
  <si>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субсидии на финансирование областной целевой программы "Газификация Псковской области на 2005-2009 годы"</t>
  </si>
  <si>
    <t>2 02 01001 04 0000 151</t>
  </si>
  <si>
    <t>2 02 01003 00 0000 151</t>
  </si>
  <si>
    <t xml:space="preserve">2 02 01003 04 0000 151 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</si>
  <si>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</si>
  <si>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>1 05 03000 01 0000 110</t>
  </si>
  <si>
    <t>Единый сельскохозяйственный налог</t>
  </si>
  <si>
    <t xml:space="preserve">Плата за предоставление муниципальных рекламных мест       </t>
  </si>
  <si>
    <t>Плата за наем</t>
  </si>
  <si>
    <t>2012 год</t>
  </si>
  <si>
    <t>2013 год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</si>
  <si>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</si>
  <si>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субсидии на развития социальной и инженерной инфраструктуры за счет средств областного бюджета </t>
  </si>
  <si>
    <t xml:space="preserve"> - субсидии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</si>
  <si>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</si>
  <si>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</si>
  <si>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</si>
  <si>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</si>
  <si>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</si>
  <si>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</si>
  <si>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</si>
  <si>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</si>
  <si>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</si>
  <si>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</si>
  <si>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</si>
  <si>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</si>
  <si>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</si>
  <si>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</si>
  <si>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</si>
  <si>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</si>
  <si>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</si>
  <si>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</si>
  <si>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</si>
  <si>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</si>
  <si>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из Резервного фонда Администрации Псковской области</t>
  </si>
  <si>
    <t>ИТОГО</t>
  </si>
  <si>
    <t>1 11 05024 04 0000 120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</si>
  <si>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</si>
  <si>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</si>
  <si>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</si>
  <si>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Плата за размещение временных объектов мелкорозничной торговой сети</t>
  </si>
  <si>
    <t>Невыясненные поступления, зачисляемые в бюджеты городских округов</t>
  </si>
  <si>
    <t xml:space="preserve">1 17 01040 04 0000 180 </t>
  </si>
  <si>
    <t>- субсидии на осуществление мероприятий по организации питания в муниципальных общеобразовательных учреждениях</t>
  </si>
  <si>
    <t>- субвенции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</si>
  <si>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</si>
  <si>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</si>
  <si>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</si>
  <si>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-субсидии на областную долгосрочную целевую программу "Развитие культурно-познавательного туризма Псковской области на 2010-2016 годы"</t>
  </si>
  <si>
    <t>-субсидии на реализацию федеральной целевой  программы "Развитие внутреннего и въездного туризма в Российской Федерации  (2011-2018 годы)"</t>
  </si>
  <si>
    <t>-субвенции на исполнение государственных полномочий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</si>
  <si>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>Средства от распоряжения и реализации конфискованного и иногоимущества</t>
  </si>
  <si>
    <t xml:space="preserve">114 03 040 04 0000 440 </t>
  </si>
  <si>
    <t>% исп.</t>
  </si>
  <si>
    <t>1 13 01994 04 0000 130</t>
  </si>
  <si>
    <t>1 13 02994 04 0000 130</t>
  </si>
  <si>
    <t xml:space="preserve">Прочие доходы от оказания платных услуг (работ) получателями средств бюджетов городских округов  </t>
  </si>
  <si>
    <t xml:space="preserve">Прочие доходы от компенсации затрат бюджетов городских округов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</si>
  <si>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</si>
  <si>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</si>
  <si>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1 14 02040 04 0000 410</t>
  </si>
  <si>
    <t>1 14 06000 00 0000 430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</si>
  <si>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</si>
  <si>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</si>
  <si>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</si>
  <si>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</si>
  <si>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 xml:space="preserve">Доходы от продажи земельных участков, находящихся в собственности городских округов( за исключением земельных участков муниципальных бюджетных и автономных учреждений)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</si>
  <si>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 </t>
  </si>
  <si>
    <t>1 11 05012 04 0000 120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</si>
  <si>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</si>
  <si>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</si>
  <si>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государственных и муниципальных унитарных предприятий, в том числе казенных) 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</si>
  <si>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</si>
  <si>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на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округов, включая ПИР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</si>
  <si>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Проведение энергетических обследований в муниципальных образованиях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</si>
  <si>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Разработка схем теплоснабжения муниципального образования.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</si>
  <si>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 2011-2015 годы".Капитальный 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</si>
  <si>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 xml:space="preserve"> - 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</si>
  <si>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модернизацию теплогенерирующих объектов ЖКХ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</si>
  <si>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проведение энергетических обследований и составление энергетических паспортов для муниципальных учреждений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</si>
  <si>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</si>
  <si>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2 02 01009 04 0000 151</t>
  </si>
  <si>
    <t>Дотации на материальное стимулирование муниципальных образований области, обеспечивших наилучшие показатели по сводной оценке платежеспособности и качества управления финансами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</si>
  <si>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2011-2015 годы</t>
  </si>
  <si>
    <t>2 02 01003 04 0000 151</t>
  </si>
  <si>
    <t>Дотации на поддержку мер по обеспечению сбалансированности бюджетов муниципальных районов (городских округов)</t>
  </si>
  <si>
    <t xml:space="preserve"> - субсидии по  областной долгосрочной целевой программе "Обращение с отходами производства и потребления на территории Псковской области на  2011-2015 годы "</t>
  </si>
  <si>
    <t xml:space="preserve"> - субсидии на государственную поддержку малого и среднего предпринимательства, включая крестьянские (фермерские) хозяйства</t>
  </si>
  <si>
    <t xml:space="preserve"> - субсидии на реализацию Федеральной целевой программы "Жилище" на 2011-2015 годы, подпрограмма "Обеспечение жильем молодых семей"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</si>
  <si>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 за счет средств областного бюджета</t>
  </si>
  <si>
    <t>Бюджет 2013 год</t>
  </si>
  <si>
    <t>1 05 04000 02 0000 110</t>
  </si>
  <si>
    <t>Налог, взимаемый в связи с применением патентной системы налогообложения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</si>
  <si>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</si>
  <si>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</si>
  <si>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Плата за сдачу в аренду торговых мест на муниципальных рынках</t>
  </si>
  <si>
    <t>- субсидии на финансирование областной долгосрочной целевой программы "Чистая вода на 2012-2017 годы"</t>
  </si>
  <si>
    <t xml:space="preserve"> - субсидии на финансирование областной долгосрочной целевой программы "Развитие физической культуры и спорта в Псковской области на  2012-2015 годы"</t>
  </si>
  <si>
    <t xml:space="preserve"> - субсидии  на финансирование ведомственной целевой программы "Содействие занятости населения Псковской области  на 2013-2014 годы"</t>
  </si>
  <si>
    <t xml:space="preserve"> - 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  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</si>
  <si>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 </t>
  </si>
  <si>
    <t xml:space="preserve"> - субвенции на исполнение органами местного самоуправления отдельных государственных полномочий по формированию торгового реестра Псковской области </t>
  </si>
  <si>
    <t xml:space="preserve"> - иные межбюджетные трансферты на воспитание и обучение детей-инвалидов</t>
  </si>
  <si>
    <t xml:space="preserve"> - субсидии на финансирование областной долгосрочной целевой программы "Допризывная подготовка молодежи  в Псковской области на  2010-2014 годы"</t>
  </si>
  <si>
    <t xml:space="preserve"> - субсидии на финансирование областной долгосрочной целевой программы "Содействие занятости лиц, освободившихся из мест лишения свободы и осужденных к наказаниями мерам уголовно-правового характера без изоляции от общества, на территориипсковской области на 2012-2015 годы"</t>
  </si>
  <si>
    <t xml:space="preserve"> - субвенции на модернизацию региональных систем общего образования</t>
  </si>
  <si>
    <t xml:space="preserve"> - субвенции на составление списков кандидатов в присяжные заседатели федеральных судов общей юрисдикции РФ </t>
  </si>
  <si>
    <t xml:space="preserve">  Исполнено за 9 мес. 2013 года</t>
  </si>
  <si>
    <t xml:space="preserve"> - субсидии  бюджетам городских округов на модернизацию региональных систем дошкольного образования</t>
  </si>
  <si>
    <t>-субсидии на финансирование областной долгосрочной  целевой  программы "Развитие системы  образования в Псковской области на 2012-2014 годы</t>
  </si>
  <si>
    <t>-субсидии на финансирование областной долгосрочной  целевой  программы "Повышение эффективности бюджетных расходов Псковской области на 2011-2013 годы"</t>
  </si>
  <si>
    <t xml:space="preserve"> - средства на осуществление дополнительных расходов из резервных фондов Администрации области</t>
  </si>
  <si>
    <t>Приложение 1</t>
  </si>
  <si>
    <t>к Постановлению Администрации города Пскова</t>
  </si>
  <si>
    <t>Глава Администрации города Пскова                                                             И.В. Калашников</t>
  </si>
  <si>
    <t>Поступления по группам, подгруппам, статьям классификации доходов в бюджет города Пскова                                  в 2013 году</t>
  </si>
  <si>
    <t>от 29.10.2013 №2859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</si>
</sst>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  <numFmt numFmtId="179" formatCode="0.00000"/>
    <numFmt numFmtId="180" formatCode="0.0000"/>
    <numFmt numFmtId="181" formatCode="0.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5" borderId="0" xfId="0" applyNumberFormat="1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center" wrapText="1"/>
    </xf>
    <xf numFmtId="172" fontId="0" fillId="34" borderId="0" xfId="0" applyNumberFormat="1" applyFill="1" applyAlignment="1">
      <alignment horizontal="center" vertical="center" wrapText="1"/>
    </xf>
    <xf numFmtId="172" fontId="0" fillId="35" borderId="0" xfId="0" applyNumberFormat="1" applyFill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center" vertical="center" wrapText="1"/>
    </xf>
    <xf numFmtId="172" fontId="5" fillId="35" borderId="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172" fontId="3" fillId="36" borderId="16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3" fillId="36" borderId="18" xfId="0" applyNumberFormat="1" applyFont="1" applyFill="1" applyBorder="1" applyAlignment="1">
      <alignment horizontal="center" vertical="center" wrapText="1"/>
    </xf>
    <xf numFmtId="172" fontId="3" fillId="33" borderId="19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172" fontId="3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72" fontId="3" fillId="33" borderId="22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172" fontId="6" fillId="33" borderId="22" xfId="0" applyNumberFormat="1" applyFont="1" applyFill="1" applyBorder="1" applyAlignment="1">
      <alignment horizontal="center" vertical="center" wrapText="1"/>
    </xf>
    <xf numFmtId="172" fontId="3" fillId="33" borderId="22" xfId="0" applyNumberFormat="1" applyFont="1" applyFill="1" applyBorder="1" applyAlignment="1">
      <alignment horizontal="center" vertical="center" wrapText="1"/>
    </xf>
    <xf numFmtId="172" fontId="6" fillId="33" borderId="22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37" borderId="22" xfId="0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2" fontId="3" fillId="0" borderId="24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25" xfId="0" applyFill="1" applyBorder="1" applyAlignment="1">
      <alignment horizontal="right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26.00390625" style="5" customWidth="1"/>
    <col min="2" max="2" width="60.421875" style="5" customWidth="1"/>
    <col min="3" max="3" width="12.421875" style="103" customWidth="1"/>
    <col min="4" max="4" width="11.57421875" style="30" hidden="1" customWidth="1"/>
    <col min="5" max="5" width="11.7109375" style="31" hidden="1" customWidth="1"/>
    <col min="6" max="6" width="13.57421875" style="5" customWidth="1"/>
    <col min="7" max="7" width="10.140625" style="5" customWidth="1"/>
    <col min="8" max="16384" width="9.140625" style="5" customWidth="1"/>
  </cols>
  <sheetData>
    <row r="1" spans="1:6" ht="12.75" customHeight="1">
      <c r="A1" s="133"/>
      <c r="B1" s="133"/>
      <c r="C1" s="133"/>
      <c r="F1" s="5" t="s">
        <v>207</v>
      </c>
    </row>
    <row r="2" spans="1:7" ht="12.75" customHeight="1">
      <c r="A2" s="129"/>
      <c r="B2" s="129"/>
      <c r="C2" s="133" t="s">
        <v>208</v>
      </c>
      <c r="D2" s="133"/>
      <c r="E2" s="133"/>
      <c r="F2" s="133"/>
      <c r="G2" s="133"/>
    </row>
    <row r="3" spans="1:7" ht="12.75" customHeight="1">
      <c r="A3" s="130"/>
      <c r="B3" s="130"/>
      <c r="C3" s="136" t="s">
        <v>211</v>
      </c>
      <c r="D3" s="136"/>
      <c r="E3" s="136"/>
      <c r="F3" s="136"/>
      <c r="G3" s="136"/>
    </row>
    <row r="4" spans="1:7" ht="12.75" customHeight="1">
      <c r="A4" s="137" t="s">
        <v>210</v>
      </c>
      <c r="B4" s="137"/>
      <c r="C4" s="137"/>
      <c r="D4" s="137"/>
      <c r="E4" s="137"/>
      <c r="F4" s="137"/>
      <c r="G4" s="137"/>
    </row>
    <row r="5" spans="1:7" ht="36" customHeight="1">
      <c r="A5" s="137"/>
      <c r="B5" s="137"/>
      <c r="C5" s="137"/>
      <c r="D5" s="137"/>
      <c r="E5" s="137"/>
      <c r="F5" s="137"/>
      <c r="G5" s="137"/>
    </row>
    <row r="6" spans="1:7" ht="9.75" customHeight="1" thickBot="1">
      <c r="A6" s="131" t="s">
        <v>91</v>
      </c>
      <c r="B6" s="131"/>
      <c r="C6" s="131"/>
      <c r="D6" s="131"/>
      <c r="E6" s="131"/>
      <c r="F6" s="131"/>
      <c r="G6" s="131"/>
    </row>
    <row r="7" spans="1:7" s="36" customFormat="1" ht="41.25" customHeight="1">
      <c r="A7" s="29" t="s">
        <v>35</v>
      </c>
      <c r="B7" s="28" t="s">
        <v>36</v>
      </c>
      <c r="C7" s="117" t="s">
        <v>185</v>
      </c>
      <c r="D7" s="34" t="s">
        <v>104</v>
      </c>
      <c r="E7" s="35" t="s">
        <v>105</v>
      </c>
      <c r="F7" s="28" t="s">
        <v>202</v>
      </c>
      <c r="G7" s="72" t="s">
        <v>148</v>
      </c>
    </row>
    <row r="8" spans="1:7" s="36" customFormat="1" ht="12.75" customHeight="1" thickBot="1">
      <c r="A8" s="32">
        <v>1</v>
      </c>
      <c r="B8" s="26">
        <v>2</v>
      </c>
      <c r="C8" s="118">
        <v>3</v>
      </c>
      <c r="D8" s="37">
        <v>4</v>
      </c>
      <c r="E8" s="61">
        <v>5</v>
      </c>
      <c r="F8" s="26">
        <v>4</v>
      </c>
      <c r="G8" s="26">
        <v>5</v>
      </c>
    </row>
    <row r="9" spans="1:6" ht="12.75" hidden="1">
      <c r="A9" s="33"/>
      <c r="B9" s="33"/>
      <c r="F9" s="63"/>
    </row>
    <row r="10" spans="1:7" s="25" customFormat="1" ht="24" customHeight="1">
      <c r="A10" s="7" t="s">
        <v>0</v>
      </c>
      <c r="B10" s="7" t="s">
        <v>49</v>
      </c>
      <c r="C10" s="119">
        <f>C12+C14+C18+C28+C34+C51+C55+C59+C72+C73+C33</f>
        <v>1691037.3</v>
      </c>
      <c r="D10" s="44">
        <f>D12+D14+D18+D28+D34+D51+D55+D59+D72+D73</f>
        <v>1720645.3</v>
      </c>
      <c r="E10" s="45">
        <f>E12+E14+E18+E28+E34+E51+E55+E59+E72+E73</f>
        <v>1819432.7</v>
      </c>
      <c r="F10" s="73">
        <f>F12+F14+F18+F28+F34+F51+F55+F59+F72+F73+F33</f>
        <v>1115749.7</v>
      </c>
      <c r="G10" s="69">
        <f>F10/C10*100</f>
        <v>65.98019452320773</v>
      </c>
    </row>
    <row r="11" spans="1:7" s="20" customFormat="1" ht="0.75" customHeight="1" hidden="1">
      <c r="A11" s="2"/>
      <c r="B11" s="2"/>
      <c r="C11" s="120"/>
      <c r="D11" s="38"/>
      <c r="E11" s="39"/>
      <c r="F11" s="74"/>
      <c r="G11" s="65"/>
    </row>
    <row r="12" spans="1:7" s="21" customFormat="1" ht="17.25" customHeight="1">
      <c r="A12" s="2" t="s">
        <v>1</v>
      </c>
      <c r="B12" s="2" t="s">
        <v>2</v>
      </c>
      <c r="C12" s="121">
        <f>C13</f>
        <v>942179</v>
      </c>
      <c r="D12" s="40">
        <f>D13</f>
        <v>871821</v>
      </c>
      <c r="E12" s="41">
        <f>E13</f>
        <v>946050</v>
      </c>
      <c r="F12" s="75">
        <f>F13</f>
        <v>598911.9</v>
      </c>
      <c r="G12" s="64">
        <f aca="true" t="shared" si="0" ref="G12:G76">F12/C12*100</f>
        <v>63.566678943173216</v>
      </c>
    </row>
    <row r="13" spans="1:7" s="20" customFormat="1" ht="17.25" customHeight="1">
      <c r="A13" s="4" t="s">
        <v>3</v>
      </c>
      <c r="B13" s="4" t="s">
        <v>31</v>
      </c>
      <c r="C13" s="122">
        <v>942179</v>
      </c>
      <c r="D13" s="42">
        <v>871821</v>
      </c>
      <c r="E13" s="43">
        <v>946050</v>
      </c>
      <c r="F13" s="76">
        <v>598911.9</v>
      </c>
      <c r="G13" s="70">
        <f t="shared" si="0"/>
        <v>63.566678943173216</v>
      </c>
    </row>
    <row r="14" spans="1:7" s="21" customFormat="1" ht="19.5" customHeight="1">
      <c r="A14" s="2" t="s">
        <v>4</v>
      </c>
      <c r="B14" s="2" t="s">
        <v>5</v>
      </c>
      <c r="C14" s="121">
        <f>C15+C16+C17</f>
        <v>240881.5</v>
      </c>
      <c r="D14" s="40">
        <f>D15+D17</f>
        <v>220352</v>
      </c>
      <c r="E14" s="41">
        <f>E15+E17</f>
        <v>233468</v>
      </c>
      <c r="F14" s="66">
        <f>F15+F16+F17</f>
        <v>176419.9</v>
      </c>
      <c r="G14" s="64">
        <f t="shared" si="0"/>
        <v>73.23928985829131</v>
      </c>
    </row>
    <row r="15" spans="1:7" s="20" customFormat="1" ht="28.5" customHeight="1">
      <c r="A15" s="4" t="s">
        <v>52</v>
      </c>
      <c r="B15" s="4" t="s">
        <v>37</v>
      </c>
      <c r="C15" s="122">
        <v>239764</v>
      </c>
      <c r="D15" s="42">
        <v>220336</v>
      </c>
      <c r="E15" s="43">
        <v>233452</v>
      </c>
      <c r="F15" s="76">
        <v>173885.1</v>
      </c>
      <c r="G15" s="70">
        <f t="shared" si="0"/>
        <v>72.52343971572046</v>
      </c>
    </row>
    <row r="16" spans="1:7" s="20" customFormat="1" ht="25.5" customHeight="1">
      <c r="A16" s="4" t="s">
        <v>100</v>
      </c>
      <c r="B16" s="4" t="s">
        <v>101</v>
      </c>
      <c r="C16" s="122">
        <v>14</v>
      </c>
      <c r="D16" s="42">
        <v>16</v>
      </c>
      <c r="E16" s="43">
        <v>16</v>
      </c>
      <c r="F16" s="76">
        <v>45.3</v>
      </c>
      <c r="G16" s="70">
        <f>F16/C16*100</f>
        <v>323.57142857142856</v>
      </c>
    </row>
    <row r="17" spans="1:7" s="20" customFormat="1" ht="30.75" customHeight="1">
      <c r="A17" s="4" t="s">
        <v>186</v>
      </c>
      <c r="B17" s="4" t="s">
        <v>187</v>
      </c>
      <c r="C17" s="122">
        <v>1103.5</v>
      </c>
      <c r="D17" s="42">
        <v>16</v>
      </c>
      <c r="E17" s="43">
        <v>16</v>
      </c>
      <c r="F17" s="76">
        <v>2489.5</v>
      </c>
      <c r="G17" s="70">
        <f>F17/C17*100</f>
        <v>225.6003624830086</v>
      </c>
    </row>
    <row r="18" spans="1:7" s="25" customFormat="1" ht="17.25" customHeight="1">
      <c r="A18" s="17" t="s">
        <v>6</v>
      </c>
      <c r="B18" s="17" t="s">
        <v>7</v>
      </c>
      <c r="C18" s="92">
        <f>C21+C23</f>
        <v>153482</v>
      </c>
      <c r="D18" s="44">
        <f>D19+D23</f>
        <v>134835</v>
      </c>
      <c r="E18" s="45">
        <f>E19+E23</f>
        <v>137685</v>
      </c>
      <c r="F18" s="77">
        <f>F21+F23</f>
        <v>154194.8</v>
      </c>
      <c r="G18" s="64">
        <f t="shared" si="0"/>
        <v>100.46441928043679</v>
      </c>
    </row>
    <row r="19" spans="1:7" s="20" customFormat="1" ht="19.5" customHeight="1" hidden="1">
      <c r="A19" s="4" t="s">
        <v>53</v>
      </c>
      <c r="B19" s="4" t="s">
        <v>8</v>
      </c>
      <c r="C19" s="122">
        <f>C20</f>
        <v>0</v>
      </c>
      <c r="D19" s="42">
        <f>D20</f>
        <v>7668</v>
      </c>
      <c r="E19" s="43">
        <f>E20</f>
        <v>7814</v>
      </c>
      <c r="F19" s="76">
        <f>F20</f>
        <v>0</v>
      </c>
      <c r="G19" s="64" t="e">
        <f t="shared" si="0"/>
        <v>#DIV/0!</v>
      </c>
    </row>
    <row r="20" spans="1:7" s="23" customFormat="1" ht="51" customHeight="1" hidden="1">
      <c r="A20" s="4"/>
      <c r="B20" s="4"/>
      <c r="C20" s="123"/>
      <c r="D20" s="46">
        <v>7668</v>
      </c>
      <c r="E20" s="47">
        <v>7814</v>
      </c>
      <c r="F20" s="78"/>
      <c r="G20" s="64" t="e">
        <f t="shared" si="0"/>
        <v>#DIV/0!</v>
      </c>
    </row>
    <row r="21" spans="1:7" s="23" customFormat="1" ht="28.5" customHeight="1">
      <c r="A21" s="19" t="s">
        <v>53</v>
      </c>
      <c r="B21" s="19" t="s">
        <v>8</v>
      </c>
      <c r="C21" s="123">
        <f>C22</f>
        <v>11368</v>
      </c>
      <c r="D21" s="46"/>
      <c r="E21" s="47"/>
      <c r="F21" s="123">
        <f>F22</f>
        <v>4281.6</v>
      </c>
      <c r="G21" s="70">
        <f t="shared" si="0"/>
        <v>37.66361717100634</v>
      </c>
    </row>
    <row r="22" spans="1:7" s="23" customFormat="1" ht="40.5" customHeight="1">
      <c r="A22" s="19" t="s">
        <v>63</v>
      </c>
      <c r="B22" s="19" t="s">
        <v>134</v>
      </c>
      <c r="C22" s="123">
        <v>11368</v>
      </c>
      <c r="D22" s="46"/>
      <c r="E22" s="47"/>
      <c r="F22" s="78">
        <v>4281.6</v>
      </c>
      <c r="G22" s="70">
        <f t="shared" si="0"/>
        <v>37.66361717100634</v>
      </c>
    </row>
    <row r="23" spans="1:7" s="20" customFormat="1" ht="20.25" customHeight="1">
      <c r="A23" s="4" t="s">
        <v>54</v>
      </c>
      <c r="B23" s="4" t="s">
        <v>32</v>
      </c>
      <c r="C23" s="122">
        <f>C24+C25</f>
        <v>142114</v>
      </c>
      <c r="D23" s="42">
        <f>D24+D25</f>
        <v>127167</v>
      </c>
      <c r="E23" s="43">
        <f>E24+E25</f>
        <v>129871</v>
      </c>
      <c r="F23" s="76">
        <f>F24+F25</f>
        <v>149913.19999999998</v>
      </c>
      <c r="G23" s="64">
        <f t="shared" si="0"/>
        <v>105.48798851626158</v>
      </c>
    </row>
    <row r="24" spans="1:7" s="23" customFormat="1" ht="58.5" customHeight="1">
      <c r="A24" s="19" t="s">
        <v>64</v>
      </c>
      <c r="B24" s="19" t="s">
        <v>65</v>
      </c>
      <c r="C24" s="123">
        <v>11996</v>
      </c>
      <c r="D24" s="46">
        <v>10717</v>
      </c>
      <c r="E24" s="47">
        <v>10945</v>
      </c>
      <c r="F24" s="78">
        <v>9255.9</v>
      </c>
      <c r="G24" s="70">
        <f t="shared" si="0"/>
        <v>77.15821940646882</v>
      </c>
    </row>
    <row r="25" spans="1:7" s="23" customFormat="1" ht="58.5" customHeight="1">
      <c r="A25" s="52" t="s">
        <v>66</v>
      </c>
      <c r="B25" s="19" t="s">
        <v>67</v>
      </c>
      <c r="C25" s="123">
        <v>130118</v>
      </c>
      <c r="D25" s="46">
        <v>116450</v>
      </c>
      <c r="E25" s="47">
        <v>118926</v>
      </c>
      <c r="F25" s="78">
        <v>140657.3</v>
      </c>
      <c r="G25" s="70">
        <f t="shared" si="0"/>
        <v>108.09980171844018</v>
      </c>
    </row>
    <row r="26" spans="1:7" s="20" customFormat="1" ht="4.5" customHeight="1" hidden="1">
      <c r="A26" s="4"/>
      <c r="B26" s="4"/>
      <c r="C26" s="122"/>
      <c r="D26" s="42"/>
      <c r="E26" s="43"/>
      <c r="F26" s="76"/>
      <c r="G26" s="64" t="e">
        <f t="shared" si="0"/>
        <v>#DIV/0!</v>
      </c>
    </row>
    <row r="27" spans="1:7" s="20" customFormat="1" ht="18.75" customHeight="1" hidden="1">
      <c r="A27" s="4"/>
      <c r="B27" s="4"/>
      <c r="C27" s="122"/>
      <c r="D27" s="42"/>
      <c r="E27" s="43"/>
      <c r="F27" s="76"/>
      <c r="G27" s="64" t="e">
        <f t="shared" si="0"/>
        <v>#DIV/0!</v>
      </c>
    </row>
    <row r="28" spans="1:7" s="25" customFormat="1" ht="16.5" customHeight="1">
      <c r="A28" s="17" t="s">
        <v>10</v>
      </c>
      <c r="B28" s="17" t="s">
        <v>11</v>
      </c>
      <c r="C28" s="92">
        <v>13266</v>
      </c>
      <c r="D28" s="44">
        <v>84187</v>
      </c>
      <c r="E28" s="45">
        <v>85214</v>
      </c>
      <c r="F28" s="79">
        <v>14256</v>
      </c>
      <c r="G28" s="64">
        <f t="shared" si="0"/>
        <v>107.46268656716418</v>
      </c>
    </row>
    <row r="29" spans="1:7" s="20" customFormat="1" ht="0.75" customHeight="1" hidden="1">
      <c r="A29" s="2"/>
      <c r="B29" s="2"/>
      <c r="C29" s="122"/>
      <c r="D29" s="42"/>
      <c r="E29" s="43"/>
      <c r="F29" s="76"/>
      <c r="G29" s="64" t="e">
        <f t="shared" si="0"/>
        <v>#DIV/0!</v>
      </c>
    </row>
    <row r="30" spans="1:7" s="20" customFormat="1" ht="31.5" customHeight="1" hidden="1">
      <c r="A30" s="2" t="s">
        <v>9</v>
      </c>
      <c r="B30" s="2" t="s">
        <v>46</v>
      </c>
      <c r="C30" s="122"/>
      <c r="D30" s="42"/>
      <c r="E30" s="43"/>
      <c r="F30" s="76"/>
      <c r="G30" s="64" t="e">
        <f t="shared" si="0"/>
        <v>#DIV/0!</v>
      </c>
    </row>
    <row r="31" spans="1:7" s="20" customFormat="1" ht="44.25" customHeight="1" hidden="1">
      <c r="A31" s="4" t="s">
        <v>12</v>
      </c>
      <c r="B31" s="4" t="s">
        <v>38</v>
      </c>
      <c r="C31" s="122"/>
      <c r="D31" s="42"/>
      <c r="E31" s="43"/>
      <c r="F31" s="76"/>
      <c r="G31" s="64" t="e">
        <f t="shared" si="0"/>
        <v>#DIV/0!</v>
      </c>
    </row>
    <row r="32" spans="1:7" s="20" customFormat="1" ht="6" customHeight="1" hidden="1">
      <c r="A32" s="4"/>
      <c r="B32" s="4"/>
      <c r="C32" s="122"/>
      <c r="D32" s="42"/>
      <c r="E32" s="43"/>
      <c r="F32" s="76"/>
      <c r="G32" s="64" t="e">
        <f t="shared" si="0"/>
        <v>#DIV/0!</v>
      </c>
    </row>
    <row r="33" spans="1:7" s="20" customFormat="1" ht="31.5" customHeight="1">
      <c r="A33" s="17" t="s">
        <v>9</v>
      </c>
      <c r="B33" s="17" t="s">
        <v>46</v>
      </c>
      <c r="C33" s="122"/>
      <c r="D33" s="42"/>
      <c r="E33" s="43"/>
      <c r="F33" s="79">
        <v>-16</v>
      </c>
      <c r="G33" s="64"/>
    </row>
    <row r="34" spans="1:7" s="25" customFormat="1" ht="35.25" customHeight="1">
      <c r="A34" s="17" t="s">
        <v>13</v>
      </c>
      <c r="B34" s="17" t="s">
        <v>39</v>
      </c>
      <c r="C34" s="92">
        <f>C35+C36+C44+C46</f>
        <v>108857</v>
      </c>
      <c r="D34" s="44">
        <f>D35+D36+D44+D46</f>
        <v>88456</v>
      </c>
      <c r="E34" s="45">
        <f>E35+E36+E44+E46</f>
        <v>82456</v>
      </c>
      <c r="F34" s="79">
        <f>F35+F36+F44+F46</f>
        <v>75117.7</v>
      </c>
      <c r="G34" s="64">
        <f t="shared" si="0"/>
        <v>69.00585171371615</v>
      </c>
    </row>
    <row r="35" spans="1:7" s="20" customFormat="1" ht="55.5" customHeight="1" hidden="1">
      <c r="A35" s="4" t="s">
        <v>59</v>
      </c>
      <c r="B35" s="4" t="s">
        <v>69</v>
      </c>
      <c r="C35" s="122"/>
      <c r="D35" s="42">
        <v>100</v>
      </c>
      <c r="E35" s="43">
        <v>100</v>
      </c>
      <c r="F35" s="76"/>
      <c r="G35" s="70"/>
    </row>
    <row r="36" spans="1:7" s="20" customFormat="1" ht="83.25" customHeight="1">
      <c r="A36" s="4" t="s">
        <v>14</v>
      </c>
      <c r="B36" s="4" t="s">
        <v>162</v>
      </c>
      <c r="C36" s="124">
        <f>C37+C38+C39+C43</f>
        <v>86886.8</v>
      </c>
      <c r="D36" s="42">
        <f>D38+D39</f>
        <v>76656</v>
      </c>
      <c r="E36" s="43">
        <f>E38+E39</f>
        <v>70656</v>
      </c>
      <c r="F36" s="76">
        <f>F37+F38+F39+F43</f>
        <v>52861.399999999994</v>
      </c>
      <c r="G36" s="70">
        <f t="shared" si="0"/>
        <v>60.83939102372281</v>
      </c>
    </row>
    <row r="37" spans="1:7" s="20" customFormat="1" ht="88.5" customHeight="1">
      <c r="A37" s="6" t="s">
        <v>163</v>
      </c>
      <c r="B37" s="6" t="s">
        <v>68</v>
      </c>
      <c r="C37" s="125">
        <v>68000</v>
      </c>
      <c r="D37" s="42"/>
      <c r="E37" s="43"/>
      <c r="F37" s="80">
        <v>32008.2</v>
      </c>
      <c r="G37" s="70">
        <f t="shared" si="0"/>
        <v>47.070882352941176</v>
      </c>
    </row>
    <row r="38" spans="1:7" s="22" customFormat="1" ht="86.25" customHeight="1">
      <c r="A38" s="6" t="s">
        <v>131</v>
      </c>
      <c r="B38" s="6" t="s">
        <v>164</v>
      </c>
      <c r="C38" s="125">
        <v>2500</v>
      </c>
      <c r="D38" s="48">
        <v>52656</v>
      </c>
      <c r="E38" s="49">
        <v>52656</v>
      </c>
      <c r="F38" s="80">
        <v>4796.3</v>
      </c>
      <c r="G38" s="70">
        <f t="shared" si="0"/>
        <v>191.852</v>
      </c>
    </row>
    <row r="39" spans="1:7" s="22" customFormat="1" ht="73.5" customHeight="1">
      <c r="A39" s="6" t="s">
        <v>60</v>
      </c>
      <c r="B39" s="6" t="s">
        <v>165</v>
      </c>
      <c r="C39" s="125">
        <v>386.8</v>
      </c>
      <c r="D39" s="48">
        <v>24000</v>
      </c>
      <c r="E39" s="49">
        <v>18000</v>
      </c>
      <c r="F39" s="80">
        <v>582.7</v>
      </c>
      <c r="G39" s="70">
        <f t="shared" si="0"/>
        <v>150.64632885211998</v>
      </c>
    </row>
    <row r="40" spans="1:7" s="20" customFormat="1" ht="28.5" hidden="1">
      <c r="A40" s="4"/>
      <c r="B40" s="4" t="s">
        <v>29</v>
      </c>
      <c r="C40" s="122"/>
      <c r="D40" s="42"/>
      <c r="E40" s="43"/>
      <c r="F40" s="76"/>
      <c r="G40" s="70" t="e">
        <f t="shared" si="0"/>
        <v>#DIV/0!</v>
      </c>
    </row>
    <row r="41" spans="1:7" s="20" customFormat="1" ht="14.25" hidden="1">
      <c r="A41" s="4"/>
      <c r="B41" s="4" t="s">
        <v>30</v>
      </c>
      <c r="C41" s="122"/>
      <c r="D41" s="42"/>
      <c r="E41" s="43"/>
      <c r="F41" s="76"/>
      <c r="G41" s="70" t="e">
        <f t="shared" si="0"/>
        <v>#DIV/0!</v>
      </c>
    </row>
    <row r="42" spans="1:7" s="20" customFormat="1" ht="14.25" hidden="1">
      <c r="A42" s="4"/>
      <c r="B42" s="4" t="s">
        <v>15</v>
      </c>
      <c r="C42" s="122"/>
      <c r="D42" s="42"/>
      <c r="E42" s="43"/>
      <c r="F42" s="76"/>
      <c r="G42" s="70" t="e">
        <f t="shared" si="0"/>
        <v>#DIV/0!</v>
      </c>
    </row>
    <row r="43" spans="1:7" s="20" customFormat="1" ht="45" customHeight="1">
      <c r="A43" s="4" t="s">
        <v>188</v>
      </c>
      <c r="B43" s="4" t="s">
        <v>189</v>
      </c>
      <c r="C43" s="122">
        <v>16000</v>
      </c>
      <c r="D43" s="42"/>
      <c r="E43" s="43"/>
      <c r="F43" s="76">
        <v>15474.2</v>
      </c>
      <c r="G43" s="70">
        <f t="shared" si="0"/>
        <v>96.71375</v>
      </c>
    </row>
    <row r="44" spans="1:7" s="20" customFormat="1" ht="59.25" customHeight="1">
      <c r="A44" s="4" t="s">
        <v>61</v>
      </c>
      <c r="B44" s="4" t="s">
        <v>62</v>
      </c>
      <c r="C44" s="122">
        <v>3717.5</v>
      </c>
      <c r="D44" s="42">
        <v>3700</v>
      </c>
      <c r="E44" s="43">
        <v>3700</v>
      </c>
      <c r="F44" s="76">
        <v>11320.4</v>
      </c>
      <c r="G44" s="70">
        <f t="shared" si="0"/>
        <v>304.51647612642904</v>
      </c>
    </row>
    <row r="45" spans="1:7" s="20" customFormat="1" ht="0.75" customHeight="1" hidden="1">
      <c r="A45" s="4"/>
      <c r="B45" s="4"/>
      <c r="C45" s="122"/>
      <c r="D45" s="42"/>
      <c r="E45" s="43"/>
      <c r="F45" s="76"/>
      <c r="G45" s="70" t="e">
        <f t="shared" si="0"/>
        <v>#DIV/0!</v>
      </c>
    </row>
    <row r="46" spans="1:7" s="20" customFormat="1" ht="99.75" customHeight="1">
      <c r="A46" s="4" t="s">
        <v>70</v>
      </c>
      <c r="B46" s="4" t="s">
        <v>166</v>
      </c>
      <c r="C46" s="122">
        <f>C47+C48+C49+C50</f>
        <v>18252.7</v>
      </c>
      <c r="D46" s="42">
        <v>8000</v>
      </c>
      <c r="E46" s="43">
        <v>8000</v>
      </c>
      <c r="F46" s="67">
        <f>F47+F48+F49+F50</f>
        <v>10935.9</v>
      </c>
      <c r="G46" s="70">
        <f t="shared" si="0"/>
        <v>59.9138757553677</v>
      </c>
    </row>
    <row r="47" spans="1:7" s="20" customFormat="1" ht="37.5" customHeight="1">
      <c r="A47" s="4"/>
      <c r="B47" s="4" t="s">
        <v>190</v>
      </c>
      <c r="C47" s="122">
        <v>7752.7</v>
      </c>
      <c r="D47" s="42"/>
      <c r="E47" s="43"/>
      <c r="F47" s="76">
        <v>1561.7</v>
      </c>
      <c r="G47" s="70">
        <f t="shared" si="0"/>
        <v>20.143949849729772</v>
      </c>
    </row>
    <row r="48" spans="1:7" s="23" customFormat="1" ht="28.5" customHeight="1">
      <c r="A48" s="19"/>
      <c r="B48" s="19" t="s">
        <v>102</v>
      </c>
      <c r="C48" s="123">
        <v>3500</v>
      </c>
      <c r="D48" s="46">
        <v>3500</v>
      </c>
      <c r="E48" s="47">
        <v>3500</v>
      </c>
      <c r="F48" s="78">
        <v>3140.3</v>
      </c>
      <c r="G48" s="70">
        <f t="shared" si="0"/>
        <v>89.72285714285715</v>
      </c>
    </row>
    <row r="49" spans="1:7" s="23" customFormat="1" ht="18" customHeight="1">
      <c r="A49" s="19"/>
      <c r="B49" s="19" t="s">
        <v>103</v>
      </c>
      <c r="C49" s="123">
        <v>7000</v>
      </c>
      <c r="D49" s="46">
        <v>4500</v>
      </c>
      <c r="E49" s="47">
        <v>4500</v>
      </c>
      <c r="F49" s="78">
        <v>5553.8</v>
      </c>
      <c r="G49" s="70">
        <f t="shared" si="0"/>
        <v>79.34</v>
      </c>
    </row>
    <row r="50" spans="1:7" s="23" customFormat="1" ht="42.75" customHeight="1">
      <c r="A50" s="19"/>
      <c r="B50" s="19" t="s">
        <v>135</v>
      </c>
      <c r="C50" s="123"/>
      <c r="D50" s="46"/>
      <c r="E50" s="47"/>
      <c r="F50" s="78">
        <v>680.1</v>
      </c>
      <c r="G50" s="64"/>
    </row>
    <row r="51" spans="1:7" s="21" customFormat="1" ht="21.75" customHeight="1">
      <c r="A51" s="2" t="s">
        <v>16</v>
      </c>
      <c r="B51" s="2" t="s">
        <v>71</v>
      </c>
      <c r="C51" s="121">
        <f>C52</f>
        <v>6018</v>
      </c>
      <c r="D51" s="40">
        <f>D52</f>
        <v>6071</v>
      </c>
      <c r="E51" s="41">
        <f>E52</f>
        <v>6071</v>
      </c>
      <c r="F51" s="75">
        <f>F52</f>
        <v>4239.7</v>
      </c>
      <c r="G51" s="64">
        <f t="shared" si="0"/>
        <v>70.45031571950814</v>
      </c>
    </row>
    <row r="52" spans="1:7" s="20" customFormat="1" ht="20.25" customHeight="1">
      <c r="A52" s="4" t="s">
        <v>17</v>
      </c>
      <c r="B52" s="4" t="s">
        <v>40</v>
      </c>
      <c r="C52" s="122">
        <v>6018</v>
      </c>
      <c r="D52" s="42">
        <v>6071</v>
      </c>
      <c r="E52" s="43">
        <v>6071</v>
      </c>
      <c r="F52" s="76">
        <v>4239.7</v>
      </c>
      <c r="G52" s="70">
        <f t="shared" si="0"/>
        <v>70.45031571950814</v>
      </c>
    </row>
    <row r="53" spans="1:7" s="20" customFormat="1" ht="0.75" customHeight="1" hidden="1">
      <c r="A53" s="4"/>
      <c r="B53" s="4"/>
      <c r="C53" s="122"/>
      <c r="D53" s="42"/>
      <c r="E53" s="43"/>
      <c r="F53" s="76"/>
      <c r="G53" s="64" t="e">
        <f t="shared" si="0"/>
        <v>#DIV/0!</v>
      </c>
    </row>
    <row r="54" spans="1:7" s="20" customFormat="1" ht="6" customHeight="1" hidden="1">
      <c r="A54" s="4"/>
      <c r="B54" s="4"/>
      <c r="C54" s="122"/>
      <c r="D54" s="42"/>
      <c r="E54" s="43"/>
      <c r="F54" s="76"/>
      <c r="G54" s="64" t="e">
        <f t="shared" si="0"/>
        <v>#DIV/0!</v>
      </c>
    </row>
    <row r="55" spans="1:7" s="21" customFormat="1" ht="32.25" customHeight="1">
      <c r="A55" s="2" t="s">
        <v>18</v>
      </c>
      <c r="B55" s="2" t="s">
        <v>41</v>
      </c>
      <c r="C55" s="121">
        <f>C56+C57</f>
        <v>4333</v>
      </c>
      <c r="D55" s="40">
        <f>D56</f>
        <v>249316.3</v>
      </c>
      <c r="E55" s="41">
        <f>E56</f>
        <v>268381.7</v>
      </c>
      <c r="F55" s="66">
        <f>F56+F57</f>
        <v>1788.6999999999998</v>
      </c>
      <c r="G55" s="64">
        <f t="shared" si="0"/>
        <v>41.28086775905839</v>
      </c>
    </row>
    <row r="56" spans="1:7" s="20" customFormat="1" ht="28.5">
      <c r="A56" s="4" t="s">
        <v>149</v>
      </c>
      <c r="B56" s="19" t="s">
        <v>151</v>
      </c>
      <c r="C56" s="122">
        <v>325</v>
      </c>
      <c r="D56" s="42">
        <f>D57</f>
        <v>249316.3</v>
      </c>
      <c r="E56" s="43">
        <f>E57</f>
        <v>268381.7</v>
      </c>
      <c r="F56" s="76">
        <v>574.1</v>
      </c>
      <c r="G56" s="70">
        <f t="shared" si="0"/>
        <v>176.64615384615385</v>
      </c>
    </row>
    <row r="57" spans="1:7" s="23" customFormat="1" ht="42.75" customHeight="1">
      <c r="A57" s="19" t="s">
        <v>150</v>
      </c>
      <c r="B57" s="19" t="s">
        <v>152</v>
      </c>
      <c r="C57" s="123">
        <v>4008</v>
      </c>
      <c r="D57" s="46">
        <v>249316.3</v>
      </c>
      <c r="E57" s="47">
        <v>268381.7</v>
      </c>
      <c r="F57" s="78">
        <v>1214.6</v>
      </c>
      <c r="G57" s="70">
        <f t="shared" si="0"/>
        <v>30.30439121756487</v>
      </c>
    </row>
    <row r="58" spans="1:7" s="20" customFormat="1" ht="6" customHeight="1" hidden="1">
      <c r="A58" s="4"/>
      <c r="B58" s="4"/>
      <c r="C58" s="122"/>
      <c r="D58" s="42"/>
      <c r="E58" s="39"/>
      <c r="F58" s="76"/>
      <c r="G58" s="64" t="e">
        <f t="shared" si="0"/>
        <v>#DIV/0!</v>
      </c>
    </row>
    <row r="59" spans="1:7" s="21" customFormat="1" ht="30">
      <c r="A59" s="2" t="s">
        <v>19</v>
      </c>
      <c r="B59" s="2" t="s">
        <v>42</v>
      </c>
      <c r="C59" s="121">
        <f>C60+C61+C67</f>
        <v>198509.8</v>
      </c>
      <c r="D59" s="40">
        <f>D60+D61+D67</f>
        <v>37000</v>
      </c>
      <c r="E59" s="50">
        <f>E60+E61+E67</f>
        <v>31500</v>
      </c>
      <c r="F59" s="75">
        <f>F60+F61+F67+F71</f>
        <v>70672</v>
      </c>
      <c r="G59" s="64">
        <f t="shared" si="0"/>
        <v>35.60126502570654</v>
      </c>
    </row>
    <row r="60" spans="1:7" s="20" customFormat="1" ht="32.25" customHeight="1">
      <c r="A60" s="4" t="s">
        <v>72</v>
      </c>
      <c r="B60" s="4" t="s">
        <v>73</v>
      </c>
      <c r="C60" s="122">
        <v>4500</v>
      </c>
      <c r="D60" s="42">
        <v>4000</v>
      </c>
      <c r="E60" s="43">
        <v>3500</v>
      </c>
      <c r="F60" s="76">
        <v>2762</v>
      </c>
      <c r="G60" s="70">
        <f t="shared" si="0"/>
        <v>61.37777777777777</v>
      </c>
    </row>
    <row r="61" spans="1:7" s="20" customFormat="1" ht="85.5" customHeight="1">
      <c r="A61" s="4" t="s">
        <v>20</v>
      </c>
      <c r="B61" s="4" t="s">
        <v>153</v>
      </c>
      <c r="C61" s="122">
        <f>C66</f>
        <v>122718.8</v>
      </c>
      <c r="D61" s="42">
        <f>D66</f>
        <v>25000</v>
      </c>
      <c r="E61" s="43">
        <f>E66</f>
        <v>20000</v>
      </c>
      <c r="F61" s="67">
        <f>F66</f>
        <v>37204.5</v>
      </c>
      <c r="G61" s="70">
        <f t="shared" si="0"/>
        <v>30.31687076470761</v>
      </c>
    </row>
    <row r="62" spans="1:7" s="20" customFormat="1" ht="45.75" customHeight="1" hidden="1">
      <c r="A62" s="4" t="s">
        <v>33</v>
      </c>
      <c r="B62" s="4" t="s">
        <v>43</v>
      </c>
      <c r="C62" s="122"/>
      <c r="D62" s="42"/>
      <c r="E62" s="43"/>
      <c r="F62" s="76"/>
      <c r="G62" s="70" t="e">
        <f t="shared" si="0"/>
        <v>#DIV/0!</v>
      </c>
    </row>
    <row r="63" spans="1:7" s="20" customFormat="1" ht="40.5" customHeight="1" hidden="1">
      <c r="A63" s="4" t="s">
        <v>34</v>
      </c>
      <c r="B63" s="4" t="s">
        <v>44</v>
      </c>
      <c r="C63" s="122"/>
      <c r="D63" s="42"/>
      <c r="E63" s="43"/>
      <c r="F63" s="76"/>
      <c r="G63" s="70" t="e">
        <f t="shared" si="0"/>
        <v>#DIV/0!</v>
      </c>
    </row>
    <row r="64" spans="1:7" s="20" customFormat="1" ht="42.75" customHeight="1" hidden="1">
      <c r="A64" s="4" t="s">
        <v>20</v>
      </c>
      <c r="B64" s="4" t="s">
        <v>55</v>
      </c>
      <c r="C64" s="122"/>
      <c r="D64" s="42"/>
      <c r="E64" s="43"/>
      <c r="F64" s="76"/>
      <c r="G64" s="70" t="e">
        <f t="shared" si="0"/>
        <v>#DIV/0!</v>
      </c>
    </row>
    <row r="65" spans="1:7" s="20" customFormat="1" ht="55.5" customHeight="1" hidden="1">
      <c r="A65" s="4" t="s">
        <v>50</v>
      </c>
      <c r="B65" s="4" t="s">
        <v>51</v>
      </c>
      <c r="C65" s="122"/>
      <c r="D65" s="42"/>
      <c r="E65" s="43"/>
      <c r="F65" s="76"/>
      <c r="G65" s="70" t="e">
        <f t="shared" si="0"/>
        <v>#DIV/0!</v>
      </c>
    </row>
    <row r="66" spans="1:7" s="23" customFormat="1" ht="102.75" customHeight="1">
      <c r="A66" s="19" t="s">
        <v>155</v>
      </c>
      <c r="B66" s="19" t="s">
        <v>154</v>
      </c>
      <c r="C66" s="123">
        <v>122718.8</v>
      </c>
      <c r="D66" s="46">
        <v>25000</v>
      </c>
      <c r="E66" s="47">
        <v>20000</v>
      </c>
      <c r="F66" s="78">
        <v>37204.5</v>
      </c>
      <c r="G66" s="70">
        <f t="shared" si="0"/>
        <v>30.31687076470761</v>
      </c>
    </row>
    <row r="67" spans="1:7" s="20" customFormat="1" ht="63" customHeight="1">
      <c r="A67" s="8" t="s">
        <v>156</v>
      </c>
      <c r="B67" s="8" t="s">
        <v>157</v>
      </c>
      <c r="C67" s="122">
        <f>C69+C70</f>
        <v>71291</v>
      </c>
      <c r="D67" s="42">
        <v>8000</v>
      </c>
      <c r="E67" s="43">
        <v>8000</v>
      </c>
      <c r="F67" s="67">
        <f>F69+F70</f>
        <v>30702.2</v>
      </c>
      <c r="G67" s="70">
        <f t="shared" si="0"/>
        <v>43.066025164466765</v>
      </c>
    </row>
    <row r="68" spans="1:7" s="20" customFormat="1" ht="4.5" customHeight="1" hidden="1">
      <c r="A68" s="4"/>
      <c r="B68" s="4"/>
      <c r="C68" s="122"/>
      <c r="D68" s="42"/>
      <c r="E68" s="43"/>
      <c r="F68" s="76"/>
      <c r="G68" s="64" t="e">
        <f t="shared" si="0"/>
        <v>#DIV/0!</v>
      </c>
    </row>
    <row r="69" spans="1:7" s="20" customFormat="1" ht="56.25" customHeight="1">
      <c r="A69" s="19" t="s">
        <v>158</v>
      </c>
      <c r="B69" s="19" t="s">
        <v>159</v>
      </c>
      <c r="C69" s="122">
        <v>10400</v>
      </c>
      <c r="D69" s="42"/>
      <c r="E69" s="43"/>
      <c r="F69" s="76">
        <v>27456.7</v>
      </c>
      <c r="G69" s="70">
        <f t="shared" si="0"/>
        <v>264.0067307692308</v>
      </c>
    </row>
    <row r="70" spans="1:7" s="20" customFormat="1" ht="60" customHeight="1">
      <c r="A70" s="19" t="s">
        <v>160</v>
      </c>
      <c r="B70" s="19" t="s">
        <v>161</v>
      </c>
      <c r="C70" s="122">
        <v>60891</v>
      </c>
      <c r="D70" s="42"/>
      <c r="E70" s="43"/>
      <c r="F70" s="76">
        <v>3245.5</v>
      </c>
      <c r="G70" s="70">
        <f t="shared" si="0"/>
        <v>5.330015930104613</v>
      </c>
    </row>
    <row r="71" spans="1:7" s="20" customFormat="1" ht="41.25" customHeight="1">
      <c r="A71" s="71" t="s">
        <v>147</v>
      </c>
      <c r="B71" s="4" t="s">
        <v>146</v>
      </c>
      <c r="C71" s="122"/>
      <c r="D71" s="42"/>
      <c r="E71" s="43"/>
      <c r="F71" s="76">
        <v>3.3</v>
      </c>
      <c r="G71" s="64"/>
    </row>
    <row r="72" spans="1:7" s="21" customFormat="1" ht="23.25" customHeight="1">
      <c r="A72" s="2" t="s">
        <v>21</v>
      </c>
      <c r="B72" s="2" t="s">
        <v>22</v>
      </c>
      <c r="C72" s="121">
        <v>22141</v>
      </c>
      <c r="D72" s="40">
        <v>27237</v>
      </c>
      <c r="E72" s="41">
        <v>27237</v>
      </c>
      <c r="F72" s="75">
        <v>19309.1</v>
      </c>
      <c r="G72" s="64">
        <f t="shared" si="0"/>
        <v>87.20970145883203</v>
      </c>
    </row>
    <row r="73" spans="1:7" s="21" customFormat="1" ht="21.75" customHeight="1">
      <c r="A73" s="2" t="s">
        <v>23</v>
      </c>
      <c r="B73" s="2" t="s">
        <v>24</v>
      </c>
      <c r="C73" s="121">
        <f>C74+C75</f>
        <v>1370</v>
      </c>
      <c r="D73" s="40">
        <f>D75</f>
        <v>1370</v>
      </c>
      <c r="E73" s="41">
        <f>E75</f>
        <v>1370</v>
      </c>
      <c r="F73" s="75">
        <f>F74+F75</f>
        <v>855.9</v>
      </c>
      <c r="G73" s="64">
        <f t="shared" si="0"/>
        <v>62.474452554744516</v>
      </c>
    </row>
    <row r="74" spans="1:7" s="21" customFormat="1" ht="27.75" customHeight="1">
      <c r="A74" s="12" t="s">
        <v>137</v>
      </c>
      <c r="B74" s="12" t="s">
        <v>136</v>
      </c>
      <c r="C74" s="121"/>
      <c r="D74" s="40"/>
      <c r="E74" s="41"/>
      <c r="F74" s="81">
        <v>77</v>
      </c>
      <c r="G74" s="64"/>
    </row>
    <row r="75" spans="1:7" s="20" customFormat="1" ht="17.25" customHeight="1">
      <c r="A75" s="4" t="s">
        <v>56</v>
      </c>
      <c r="B75" s="4" t="s">
        <v>74</v>
      </c>
      <c r="C75" s="122">
        <v>1370</v>
      </c>
      <c r="D75" s="42">
        <v>1370</v>
      </c>
      <c r="E75" s="43">
        <v>1370</v>
      </c>
      <c r="F75" s="76">
        <v>778.9</v>
      </c>
      <c r="G75" s="70">
        <f t="shared" si="0"/>
        <v>56.85401459854015</v>
      </c>
    </row>
    <row r="76" spans="1:7" s="27" customFormat="1" ht="17.25" customHeight="1">
      <c r="A76" s="10" t="s">
        <v>25</v>
      </c>
      <c r="B76" s="53" t="s">
        <v>57</v>
      </c>
      <c r="C76" s="121">
        <f>C77</f>
        <v>2113298</v>
      </c>
      <c r="D76" s="59" t="e">
        <f>D77</f>
        <v>#REF!</v>
      </c>
      <c r="E76" s="60" t="e">
        <f>E77</f>
        <v>#REF!</v>
      </c>
      <c r="F76" s="75">
        <f>F77+F186</f>
        <v>979635.5999999999</v>
      </c>
      <c r="G76" s="64">
        <f t="shared" si="0"/>
        <v>46.355771878835824</v>
      </c>
    </row>
    <row r="77" spans="1:7" s="27" customFormat="1" ht="35.25" customHeight="1">
      <c r="A77" s="10" t="s">
        <v>77</v>
      </c>
      <c r="B77" s="17" t="s">
        <v>78</v>
      </c>
      <c r="C77" s="121">
        <f>C78+C85+C144+C176</f>
        <v>2113298</v>
      </c>
      <c r="D77" s="59" t="e">
        <f>D78+D85+D145+D176</f>
        <v>#REF!</v>
      </c>
      <c r="E77" s="60" t="e">
        <f>E78+E85+E145+E176</f>
        <v>#REF!</v>
      </c>
      <c r="F77" s="75">
        <f>F78+F85+F144+F176</f>
        <v>979761.3999999999</v>
      </c>
      <c r="G77" s="64">
        <f aca="true" t="shared" si="1" ref="G77:G127">F77/C77*100</f>
        <v>46.361724659749825</v>
      </c>
    </row>
    <row r="78" spans="1:7" ht="30">
      <c r="A78" s="10" t="s">
        <v>26</v>
      </c>
      <c r="B78" s="17" t="s">
        <v>79</v>
      </c>
      <c r="C78" s="92">
        <f>C79</f>
        <v>199577</v>
      </c>
      <c r="D78" s="44">
        <f>D79+D81</f>
        <v>35994</v>
      </c>
      <c r="E78" s="45">
        <f>E79+E81</f>
        <v>253</v>
      </c>
      <c r="F78" s="64">
        <f>F79</f>
        <v>168699</v>
      </c>
      <c r="G78" s="64">
        <f t="shared" si="1"/>
        <v>84.52827730650326</v>
      </c>
    </row>
    <row r="79" spans="1:7" ht="30">
      <c r="A79" s="10" t="s">
        <v>80</v>
      </c>
      <c r="B79" s="17" t="s">
        <v>81</v>
      </c>
      <c r="C79" s="92">
        <f>C80+C83</f>
        <v>199577</v>
      </c>
      <c r="D79" s="64">
        <f>D80+D83</f>
        <v>35994</v>
      </c>
      <c r="E79" s="64">
        <f>E80+E83</f>
        <v>253</v>
      </c>
      <c r="F79" s="64">
        <f>F80+F83</f>
        <v>168699</v>
      </c>
      <c r="G79" s="64">
        <f t="shared" si="1"/>
        <v>84.52827730650326</v>
      </c>
    </row>
    <row r="80" spans="1:7" ht="57.75" customHeight="1">
      <c r="A80" s="3" t="s">
        <v>96</v>
      </c>
      <c r="B80" s="4" t="s">
        <v>167</v>
      </c>
      <c r="C80" s="102">
        <v>129059</v>
      </c>
      <c r="D80" s="57">
        <v>35994</v>
      </c>
      <c r="E80" s="58">
        <v>253</v>
      </c>
      <c r="F80" s="86">
        <v>115444</v>
      </c>
      <c r="G80" s="70">
        <f t="shared" si="1"/>
        <v>89.45056137115583</v>
      </c>
    </row>
    <row r="81" spans="1:7" ht="0.75" customHeight="1" hidden="1">
      <c r="A81" s="16" t="s">
        <v>179</v>
      </c>
      <c r="B81" s="12" t="s">
        <v>180</v>
      </c>
      <c r="C81" s="98">
        <v>11933</v>
      </c>
      <c r="D81" s="44">
        <f>D82</f>
        <v>0</v>
      </c>
      <c r="E81" s="45">
        <f>E82</f>
        <v>0</v>
      </c>
      <c r="F81" s="81">
        <v>11933</v>
      </c>
      <c r="G81" s="70">
        <f t="shared" si="1"/>
        <v>100</v>
      </c>
    </row>
    <row r="82" spans="1:7" ht="0.75" customHeight="1" hidden="1">
      <c r="A82" s="10" t="s">
        <v>97</v>
      </c>
      <c r="B82" s="17" t="s">
        <v>93</v>
      </c>
      <c r="C82" s="92"/>
      <c r="D82" s="44">
        <f>D83+D84</f>
        <v>0</v>
      </c>
      <c r="E82" s="45">
        <f>E83+E84</f>
        <v>0</v>
      </c>
      <c r="F82" s="79"/>
      <c r="G82" s="70" t="e">
        <f t="shared" si="1"/>
        <v>#DIV/0!</v>
      </c>
    </row>
    <row r="83" spans="1:7" ht="47.25" customHeight="1">
      <c r="A83" s="3" t="s">
        <v>98</v>
      </c>
      <c r="B83" s="4" t="s">
        <v>94</v>
      </c>
      <c r="C83" s="126">
        <v>70518</v>
      </c>
      <c r="F83" s="82">
        <v>53255</v>
      </c>
      <c r="G83" s="70">
        <f t="shared" si="1"/>
        <v>75.5197254601662</v>
      </c>
    </row>
    <row r="84" spans="1:7" ht="1.5" customHeight="1" hidden="1">
      <c r="A84" s="16" t="s">
        <v>176</v>
      </c>
      <c r="B84" s="12" t="s">
        <v>177</v>
      </c>
      <c r="C84" s="102">
        <v>1000</v>
      </c>
      <c r="F84" s="85">
        <v>1000</v>
      </c>
      <c r="G84" s="70">
        <f t="shared" si="1"/>
        <v>100</v>
      </c>
    </row>
    <row r="85" spans="1:7" ht="45">
      <c r="A85" s="10" t="s">
        <v>28</v>
      </c>
      <c r="B85" s="17" t="s">
        <v>82</v>
      </c>
      <c r="C85" s="92">
        <f>C87+C89+C90+C91+C92+C93+C120+C121+C122+C123+C124+C125+C126+C127+C140+C141+C142+C143</f>
        <v>1196616</v>
      </c>
      <c r="D85" s="44" t="e">
        <f>D89+#REF!+D94+D95+D96+D97+D98+D99+D100+D101+D102+D103+D104+D105+D106+D107+D108+D109+D110+D111+D112+D113+D114+D115+D116+D117+D118+D121+D122+D123+D124+D125+#REF!+D131+D132+D133+D134+D135+D137+D138+D139</f>
        <v>#REF!</v>
      </c>
      <c r="E85" s="45" t="e">
        <f>E89+#REF!+E94+E95+E96+E97+E98+E99+E100+E101+E102+E103+E104+E105+E106+E107+E108+E109+E110+E111+E112+E113+E114+E115+E116+E117+E118+E121+E122+E123+E124+E125+#REF!+E131+E132+E133+E134+E135+E137+E138+E139</f>
        <v>#REF!</v>
      </c>
      <c r="F85" s="92">
        <f>F87+F89+F90+F91+F92+F93+F120+F121+F122+F123+F124+F125+F126+F127+F140+F141+F142+F143</f>
        <v>223746.90000000005</v>
      </c>
      <c r="G85" s="64">
        <f t="shared" si="1"/>
        <v>18.698304217894467</v>
      </c>
    </row>
    <row r="86" spans="1:7" ht="15">
      <c r="A86" s="10"/>
      <c r="B86" s="9" t="s">
        <v>47</v>
      </c>
      <c r="C86" s="92"/>
      <c r="D86" s="44"/>
      <c r="E86" s="45"/>
      <c r="F86" s="93"/>
      <c r="G86" s="64"/>
    </row>
    <row r="87" spans="1:7" ht="48.75" customHeight="1">
      <c r="A87" s="96"/>
      <c r="B87" s="97" t="s">
        <v>138</v>
      </c>
      <c r="C87" s="98">
        <v>50341</v>
      </c>
      <c r="D87" s="99"/>
      <c r="E87" s="99"/>
      <c r="F87" s="90">
        <v>21495</v>
      </c>
      <c r="G87" s="98">
        <f t="shared" si="1"/>
        <v>42.69879422339643</v>
      </c>
    </row>
    <row r="88" spans="1:7" ht="50.25" customHeight="1" hidden="1">
      <c r="A88" s="100"/>
      <c r="B88" s="101" t="s">
        <v>181</v>
      </c>
      <c r="C88" s="102">
        <v>0</v>
      </c>
      <c r="D88" s="103"/>
      <c r="E88" s="103"/>
      <c r="F88" s="89">
        <v>0</v>
      </c>
      <c r="G88" s="98" t="e">
        <f t="shared" si="1"/>
        <v>#DIV/0!</v>
      </c>
    </row>
    <row r="89" spans="1:7" ht="36" customHeight="1">
      <c r="A89" s="104"/>
      <c r="B89" s="97" t="s">
        <v>191</v>
      </c>
      <c r="C89" s="102">
        <v>99637</v>
      </c>
      <c r="D89" s="103"/>
      <c r="E89" s="103"/>
      <c r="F89" s="89">
        <v>20146.4</v>
      </c>
      <c r="G89" s="98">
        <f t="shared" si="1"/>
        <v>20.219797866254506</v>
      </c>
    </row>
    <row r="90" spans="1:7" ht="60.75" customHeight="1">
      <c r="A90" s="104"/>
      <c r="B90" s="105" t="s">
        <v>192</v>
      </c>
      <c r="C90" s="102">
        <v>3216</v>
      </c>
      <c r="D90" s="103"/>
      <c r="E90" s="103"/>
      <c r="F90" s="89">
        <v>0</v>
      </c>
      <c r="G90" s="98">
        <f t="shared" si="1"/>
        <v>0</v>
      </c>
    </row>
    <row r="91" spans="1:7" ht="51.75" customHeight="1">
      <c r="A91" s="104"/>
      <c r="B91" s="106" t="s">
        <v>143</v>
      </c>
      <c r="C91" s="102">
        <v>152616</v>
      </c>
      <c r="D91" s="103"/>
      <c r="E91" s="103"/>
      <c r="F91" s="89">
        <v>15912.2</v>
      </c>
      <c r="G91" s="98">
        <f t="shared" si="1"/>
        <v>10.426298684279498</v>
      </c>
    </row>
    <row r="92" spans="1:7" ht="104.25" customHeight="1">
      <c r="A92" s="104"/>
      <c r="B92" s="105" t="s">
        <v>168</v>
      </c>
      <c r="C92" s="102">
        <v>72291</v>
      </c>
      <c r="D92" s="103"/>
      <c r="E92" s="103"/>
      <c r="F92" s="89">
        <v>55365.6</v>
      </c>
      <c r="G92" s="98">
        <f t="shared" si="1"/>
        <v>76.58712702826078</v>
      </c>
    </row>
    <row r="93" spans="1:7" ht="90" customHeight="1">
      <c r="A93" s="104"/>
      <c r="B93" s="105" t="s">
        <v>171</v>
      </c>
      <c r="C93" s="102">
        <v>19310</v>
      </c>
      <c r="D93" s="103"/>
      <c r="E93" s="103"/>
      <c r="F93" s="89">
        <v>0</v>
      </c>
      <c r="G93" s="98">
        <f t="shared" si="1"/>
        <v>0</v>
      </c>
    </row>
    <row r="94" spans="1:7" ht="102" customHeight="1" hidden="1">
      <c r="A94" s="104"/>
      <c r="B94" s="107" t="s">
        <v>174</v>
      </c>
      <c r="C94" s="102"/>
      <c r="D94" s="103"/>
      <c r="E94" s="103"/>
      <c r="F94" s="94"/>
      <c r="G94" s="98" t="e">
        <f t="shared" si="1"/>
        <v>#DIV/0!</v>
      </c>
    </row>
    <row r="95" spans="1:7" ht="0.75" customHeight="1" hidden="1">
      <c r="A95" s="96"/>
      <c r="B95" s="101" t="s">
        <v>169</v>
      </c>
      <c r="C95" s="102">
        <v>0</v>
      </c>
      <c r="D95" s="108">
        <v>7148</v>
      </c>
      <c r="E95" s="108">
        <v>7148</v>
      </c>
      <c r="F95" s="89"/>
      <c r="G95" s="98" t="e">
        <f t="shared" si="1"/>
        <v>#DIV/0!</v>
      </c>
    </row>
    <row r="96" spans="1:7" ht="42.75" hidden="1">
      <c r="A96" s="109"/>
      <c r="B96" s="110" t="s">
        <v>76</v>
      </c>
      <c r="C96" s="111"/>
      <c r="D96" s="103"/>
      <c r="E96" s="103"/>
      <c r="F96" s="94"/>
      <c r="G96" s="98" t="e">
        <f t="shared" si="1"/>
        <v>#DIV/0!</v>
      </c>
    </row>
    <row r="97" spans="1:7" ht="28.5" hidden="1">
      <c r="A97" s="109"/>
      <c r="B97" s="110" t="s">
        <v>89</v>
      </c>
      <c r="C97" s="111"/>
      <c r="D97" s="103"/>
      <c r="E97" s="103"/>
      <c r="F97" s="94"/>
      <c r="G97" s="98" t="e">
        <f t="shared" si="1"/>
        <v>#DIV/0!</v>
      </c>
    </row>
    <row r="98" spans="1:7" ht="71.25" hidden="1">
      <c r="A98" s="109"/>
      <c r="B98" s="110" t="s">
        <v>106</v>
      </c>
      <c r="C98" s="111"/>
      <c r="D98" s="103"/>
      <c r="E98" s="103"/>
      <c r="F98" s="94"/>
      <c r="G98" s="98" t="e">
        <f t="shared" si="1"/>
        <v>#DIV/0!</v>
      </c>
    </row>
    <row r="99" spans="1:7" ht="28.5" hidden="1">
      <c r="A99" s="109"/>
      <c r="B99" s="110" t="s">
        <v>107</v>
      </c>
      <c r="C99" s="111"/>
      <c r="D99" s="103"/>
      <c r="E99" s="103"/>
      <c r="F99" s="94"/>
      <c r="G99" s="98" t="e">
        <f t="shared" si="1"/>
        <v>#DIV/0!</v>
      </c>
    </row>
    <row r="100" spans="1:7" ht="57" hidden="1">
      <c r="A100" s="109"/>
      <c r="B100" s="112" t="s">
        <v>108</v>
      </c>
      <c r="C100" s="111"/>
      <c r="D100" s="103"/>
      <c r="E100" s="103"/>
      <c r="F100" s="94"/>
      <c r="G100" s="98" t="e">
        <f t="shared" si="1"/>
        <v>#DIV/0!</v>
      </c>
    </row>
    <row r="101" spans="1:7" ht="42.75" hidden="1">
      <c r="A101" s="109"/>
      <c r="B101" s="110" t="s">
        <v>92</v>
      </c>
      <c r="C101" s="111"/>
      <c r="D101" s="103"/>
      <c r="E101" s="103"/>
      <c r="F101" s="94"/>
      <c r="G101" s="98" t="e">
        <f t="shared" si="1"/>
        <v>#DIV/0!</v>
      </c>
    </row>
    <row r="102" spans="1:7" ht="57" hidden="1">
      <c r="A102" s="109"/>
      <c r="B102" s="110" t="s">
        <v>109</v>
      </c>
      <c r="C102" s="111"/>
      <c r="D102" s="103"/>
      <c r="E102" s="103"/>
      <c r="F102" s="94"/>
      <c r="G102" s="98" t="e">
        <f t="shared" si="1"/>
        <v>#DIV/0!</v>
      </c>
    </row>
    <row r="103" spans="1:7" ht="57" hidden="1">
      <c r="A103" s="109"/>
      <c r="B103" s="110" t="s">
        <v>90</v>
      </c>
      <c r="C103" s="111"/>
      <c r="D103" s="103"/>
      <c r="E103" s="103"/>
      <c r="F103" s="94"/>
      <c r="G103" s="98" t="e">
        <f t="shared" si="1"/>
        <v>#DIV/0!</v>
      </c>
    </row>
    <row r="104" spans="1:7" ht="42.75" hidden="1">
      <c r="A104" s="109"/>
      <c r="B104" s="110" t="s">
        <v>95</v>
      </c>
      <c r="C104" s="111"/>
      <c r="D104" s="103"/>
      <c r="E104" s="103"/>
      <c r="F104" s="94"/>
      <c r="G104" s="98" t="e">
        <f t="shared" si="1"/>
        <v>#DIV/0!</v>
      </c>
    </row>
    <row r="105" spans="1:7" ht="42.75" hidden="1">
      <c r="A105" s="109"/>
      <c r="B105" s="110" t="s">
        <v>110</v>
      </c>
      <c r="C105" s="111"/>
      <c r="D105" s="103"/>
      <c r="E105" s="103"/>
      <c r="F105" s="94"/>
      <c r="G105" s="98" t="e">
        <f t="shared" si="1"/>
        <v>#DIV/0!</v>
      </c>
    </row>
    <row r="106" spans="1:7" ht="42.75" hidden="1">
      <c r="A106" s="109"/>
      <c r="B106" s="110" t="s">
        <v>111</v>
      </c>
      <c r="C106" s="111"/>
      <c r="D106" s="103"/>
      <c r="E106" s="103"/>
      <c r="F106" s="94"/>
      <c r="G106" s="98" t="e">
        <f t="shared" si="1"/>
        <v>#DIV/0!</v>
      </c>
    </row>
    <row r="107" spans="1:7" ht="42.75" hidden="1">
      <c r="A107" s="109"/>
      <c r="B107" s="101" t="s">
        <v>99</v>
      </c>
      <c r="C107" s="111"/>
      <c r="D107" s="103"/>
      <c r="E107" s="103"/>
      <c r="F107" s="94"/>
      <c r="G107" s="98" t="e">
        <f t="shared" si="1"/>
        <v>#DIV/0!</v>
      </c>
    </row>
    <row r="108" spans="1:7" ht="71.25" hidden="1">
      <c r="A108" s="109"/>
      <c r="B108" s="101" t="s">
        <v>112</v>
      </c>
      <c r="C108" s="111"/>
      <c r="D108" s="103"/>
      <c r="E108" s="103"/>
      <c r="F108" s="94"/>
      <c r="G108" s="98" t="e">
        <f t="shared" si="1"/>
        <v>#DIV/0!</v>
      </c>
    </row>
    <row r="109" spans="1:7" ht="71.25" hidden="1">
      <c r="A109" s="113"/>
      <c r="B109" s="110" t="s">
        <v>113</v>
      </c>
      <c r="C109" s="111"/>
      <c r="D109" s="103"/>
      <c r="E109" s="103"/>
      <c r="F109" s="94"/>
      <c r="G109" s="98" t="e">
        <f t="shared" si="1"/>
        <v>#DIV/0!</v>
      </c>
    </row>
    <row r="110" spans="1:7" ht="42.75" hidden="1">
      <c r="A110" s="113"/>
      <c r="B110" s="110" t="s">
        <v>114</v>
      </c>
      <c r="C110" s="111"/>
      <c r="D110" s="103"/>
      <c r="E110" s="103"/>
      <c r="F110" s="94"/>
      <c r="G110" s="98" t="e">
        <f t="shared" si="1"/>
        <v>#DIV/0!</v>
      </c>
    </row>
    <row r="111" spans="1:7" ht="114" hidden="1">
      <c r="A111" s="113"/>
      <c r="B111" s="107" t="s">
        <v>115</v>
      </c>
      <c r="C111" s="111"/>
      <c r="D111" s="103"/>
      <c r="E111" s="103"/>
      <c r="F111" s="94"/>
      <c r="G111" s="98" t="e">
        <f t="shared" si="1"/>
        <v>#DIV/0!</v>
      </c>
    </row>
    <row r="112" spans="1:7" ht="71.25" hidden="1">
      <c r="A112" s="113"/>
      <c r="B112" s="107" t="s">
        <v>116</v>
      </c>
      <c r="C112" s="111"/>
      <c r="D112" s="103"/>
      <c r="E112" s="103"/>
      <c r="F112" s="94"/>
      <c r="G112" s="98" t="e">
        <f t="shared" si="1"/>
        <v>#DIV/0!</v>
      </c>
    </row>
    <row r="113" spans="1:7" ht="85.5" hidden="1">
      <c r="A113" s="113"/>
      <c r="B113" s="107" t="s">
        <v>117</v>
      </c>
      <c r="C113" s="111"/>
      <c r="D113" s="103"/>
      <c r="E113" s="103"/>
      <c r="F113" s="94"/>
      <c r="G113" s="98" t="e">
        <f t="shared" si="1"/>
        <v>#DIV/0!</v>
      </c>
    </row>
    <row r="114" spans="1:7" ht="42.75" hidden="1">
      <c r="A114" s="113"/>
      <c r="B114" s="107" t="s">
        <v>118</v>
      </c>
      <c r="C114" s="111"/>
      <c r="D114" s="103"/>
      <c r="E114" s="103"/>
      <c r="F114" s="94"/>
      <c r="G114" s="98" t="e">
        <f t="shared" si="1"/>
        <v>#DIV/0!</v>
      </c>
    </row>
    <row r="115" spans="1:7" ht="57" hidden="1">
      <c r="A115" s="114"/>
      <c r="B115" s="115" t="s">
        <v>119</v>
      </c>
      <c r="C115" s="111"/>
      <c r="D115" s="103"/>
      <c r="E115" s="103"/>
      <c r="F115" s="94"/>
      <c r="G115" s="98" t="e">
        <f t="shared" si="1"/>
        <v>#DIV/0!</v>
      </c>
    </row>
    <row r="116" spans="1:7" ht="42.75" hidden="1">
      <c r="A116" s="114"/>
      <c r="B116" s="107" t="s">
        <v>120</v>
      </c>
      <c r="C116" s="111"/>
      <c r="D116" s="103"/>
      <c r="E116" s="103"/>
      <c r="F116" s="94"/>
      <c r="G116" s="98" t="e">
        <f t="shared" si="1"/>
        <v>#DIV/0!</v>
      </c>
    </row>
    <row r="117" spans="1:7" ht="42.75" hidden="1">
      <c r="A117" s="114"/>
      <c r="B117" s="107" t="s">
        <v>121</v>
      </c>
      <c r="C117" s="111"/>
      <c r="D117" s="103"/>
      <c r="E117" s="103"/>
      <c r="F117" s="94"/>
      <c r="G117" s="98" t="e">
        <f t="shared" si="1"/>
        <v>#DIV/0!</v>
      </c>
    </row>
    <row r="118" spans="1:7" ht="42.75" hidden="1">
      <c r="A118" s="114"/>
      <c r="B118" s="107" t="s">
        <v>122</v>
      </c>
      <c r="C118" s="111"/>
      <c r="D118" s="103"/>
      <c r="E118" s="103"/>
      <c r="F118" s="94"/>
      <c r="G118" s="98" t="e">
        <f t="shared" si="1"/>
        <v>#DIV/0!</v>
      </c>
    </row>
    <row r="119" spans="1:7" ht="69" customHeight="1" hidden="1">
      <c r="A119" s="114"/>
      <c r="B119" s="97" t="s">
        <v>170</v>
      </c>
      <c r="C119" s="102"/>
      <c r="D119" s="103"/>
      <c r="E119" s="103"/>
      <c r="F119" s="94"/>
      <c r="G119" s="98" t="e">
        <f t="shared" si="1"/>
        <v>#DIV/0!</v>
      </c>
    </row>
    <row r="120" spans="1:7" ht="90" customHeight="1">
      <c r="A120" s="114"/>
      <c r="B120" s="116" t="s">
        <v>173</v>
      </c>
      <c r="C120" s="89">
        <v>25015</v>
      </c>
      <c r="D120" s="103"/>
      <c r="E120" s="103"/>
      <c r="F120" s="89">
        <v>4866.8</v>
      </c>
      <c r="G120" s="98">
        <f t="shared" si="1"/>
        <v>19.455526683989607</v>
      </c>
    </row>
    <row r="121" spans="1:7" ht="102" customHeight="1">
      <c r="A121" s="114"/>
      <c r="B121" s="105" t="s">
        <v>175</v>
      </c>
      <c r="C121" s="102">
        <v>8754</v>
      </c>
      <c r="D121" s="103"/>
      <c r="E121" s="103"/>
      <c r="F121" s="89">
        <v>158.3</v>
      </c>
      <c r="G121" s="98">
        <f t="shared" si="1"/>
        <v>1.8083161983093443</v>
      </c>
    </row>
    <row r="122" spans="1:7" ht="52.5" customHeight="1">
      <c r="A122" s="114"/>
      <c r="B122" s="106" t="s">
        <v>178</v>
      </c>
      <c r="C122" s="102">
        <v>10473</v>
      </c>
      <c r="D122" s="103"/>
      <c r="E122" s="103"/>
      <c r="F122" s="89">
        <v>10472.5</v>
      </c>
      <c r="G122" s="98">
        <f t="shared" si="1"/>
        <v>99.99522581877208</v>
      </c>
    </row>
    <row r="123" spans="1:7" ht="49.5" customHeight="1">
      <c r="A123" s="114"/>
      <c r="B123" s="105" t="s">
        <v>193</v>
      </c>
      <c r="C123" s="102">
        <v>470</v>
      </c>
      <c r="D123" s="103"/>
      <c r="E123" s="103"/>
      <c r="F123" s="89">
        <v>74</v>
      </c>
      <c r="G123" s="98">
        <f t="shared" si="1"/>
        <v>15.74468085106383</v>
      </c>
    </row>
    <row r="124" spans="1:7" ht="54" customHeight="1">
      <c r="A124" s="114"/>
      <c r="B124" s="106" t="s">
        <v>204</v>
      </c>
      <c r="C124" s="102">
        <v>22157</v>
      </c>
      <c r="D124" s="103"/>
      <c r="E124" s="103"/>
      <c r="F124" s="89">
        <v>9623.7</v>
      </c>
      <c r="G124" s="98">
        <f t="shared" si="1"/>
        <v>43.434129169111344</v>
      </c>
    </row>
    <row r="125" spans="1:7" ht="52.5" customHeight="1">
      <c r="A125" s="114"/>
      <c r="B125" s="106" t="s">
        <v>183</v>
      </c>
      <c r="C125" s="102">
        <v>5474</v>
      </c>
      <c r="D125" s="103"/>
      <c r="E125" s="103"/>
      <c r="F125" s="89">
        <v>5474.2</v>
      </c>
      <c r="G125" s="98">
        <f t="shared" si="1"/>
        <v>100.00365363536719</v>
      </c>
    </row>
    <row r="126" spans="1:7" ht="53.25" customHeight="1">
      <c r="A126" s="114"/>
      <c r="B126" s="106" t="s">
        <v>144</v>
      </c>
      <c r="C126" s="102">
        <v>725523</v>
      </c>
      <c r="D126" s="103"/>
      <c r="E126" s="103"/>
      <c r="F126" s="89">
        <v>69261.6</v>
      </c>
      <c r="G126" s="98">
        <f t="shared" si="1"/>
        <v>9.546437535405495</v>
      </c>
    </row>
    <row r="127" spans="1:7" ht="41.25" customHeight="1">
      <c r="A127" s="114"/>
      <c r="B127" s="101" t="s">
        <v>182</v>
      </c>
      <c r="C127" s="102">
        <v>895</v>
      </c>
      <c r="D127" s="103"/>
      <c r="E127" s="103"/>
      <c r="F127" s="89">
        <v>894.7</v>
      </c>
      <c r="G127" s="98">
        <f t="shared" si="1"/>
        <v>99.96648044692738</v>
      </c>
    </row>
    <row r="128" spans="1:7" ht="1.5" customHeight="1" hidden="1">
      <c r="A128" s="114"/>
      <c r="B128" s="101"/>
      <c r="C128" s="102"/>
      <c r="D128" s="103"/>
      <c r="E128" s="103"/>
      <c r="F128" s="89"/>
      <c r="G128" s="98"/>
    </row>
    <row r="129" spans="1:7" ht="72" customHeight="1" hidden="1">
      <c r="A129" s="114"/>
      <c r="B129" s="97"/>
      <c r="C129" s="102"/>
      <c r="D129" s="103"/>
      <c r="E129" s="103"/>
      <c r="F129" s="89"/>
      <c r="G129" s="98"/>
    </row>
    <row r="130" spans="1:7" ht="3" customHeight="1" hidden="1">
      <c r="A130" s="114"/>
      <c r="B130" s="106"/>
      <c r="C130" s="102"/>
      <c r="D130" s="103"/>
      <c r="E130" s="103"/>
      <c r="F130" s="89"/>
      <c r="G130" s="98"/>
    </row>
    <row r="131" spans="1:7" ht="42.75" hidden="1">
      <c r="A131" s="114"/>
      <c r="B131" s="106" t="s">
        <v>123</v>
      </c>
      <c r="C131" s="111"/>
      <c r="D131" s="103"/>
      <c r="E131" s="103"/>
      <c r="F131" s="94"/>
      <c r="G131" s="92" t="e">
        <f>F131/C131*100</f>
        <v>#DIV/0!</v>
      </c>
    </row>
    <row r="132" spans="1:7" ht="54" customHeight="1" hidden="1">
      <c r="A132" s="114"/>
      <c r="B132" s="106"/>
      <c r="C132" s="111"/>
      <c r="D132" s="103"/>
      <c r="E132" s="103"/>
      <c r="F132" s="89"/>
      <c r="G132" s="98"/>
    </row>
    <row r="133" spans="1:7" ht="41.25" customHeight="1" hidden="1">
      <c r="A133" s="114"/>
      <c r="B133" s="106"/>
      <c r="C133" s="102"/>
      <c r="D133" s="103"/>
      <c r="E133" s="103"/>
      <c r="F133" s="94"/>
      <c r="G133" s="98"/>
    </row>
    <row r="134" spans="1:7" ht="50.25" customHeight="1" hidden="1">
      <c r="A134" s="114"/>
      <c r="B134" s="106"/>
      <c r="C134" s="102"/>
      <c r="D134" s="103"/>
      <c r="E134" s="103"/>
      <c r="F134" s="94"/>
      <c r="G134" s="98"/>
    </row>
    <row r="135" spans="1:7" ht="33.75" customHeight="1" hidden="1">
      <c r="A135" s="114"/>
      <c r="B135" s="106"/>
      <c r="C135" s="102"/>
      <c r="D135" s="103"/>
      <c r="E135" s="103"/>
      <c r="F135" s="89"/>
      <c r="G135" s="98"/>
    </row>
    <row r="136" spans="1:7" ht="40.5" customHeight="1" hidden="1">
      <c r="A136" s="114"/>
      <c r="B136" s="106"/>
      <c r="C136" s="102"/>
      <c r="D136" s="103"/>
      <c r="E136" s="103"/>
      <c r="F136" s="89"/>
      <c r="G136" s="98"/>
    </row>
    <row r="137" spans="1:7" ht="56.25" customHeight="1" hidden="1">
      <c r="A137" s="114"/>
      <c r="B137" s="106"/>
      <c r="C137" s="102"/>
      <c r="D137" s="103"/>
      <c r="E137" s="103"/>
      <c r="F137" s="94"/>
      <c r="G137" s="98"/>
    </row>
    <row r="138" spans="1:7" ht="49.5" customHeight="1" hidden="1">
      <c r="A138" s="114"/>
      <c r="B138" s="106"/>
      <c r="C138" s="102"/>
      <c r="D138" s="103"/>
      <c r="E138" s="103"/>
      <c r="F138" s="91"/>
      <c r="G138" s="98"/>
    </row>
    <row r="139" spans="1:7" ht="0.75" customHeight="1" hidden="1">
      <c r="A139" s="114"/>
      <c r="B139" s="105"/>
      <c r="C139" s="102"/>
      <c r="D139" s="103"/>
      <c r="E139" s="103"/>
      <c r="F139" s="89"/>
      <c r="G139" s="98"/>
    </row>
    <row r="140" spans="1:7" ht="48" customHeight="1">
      <c r="A140" s="114"/>
      <c r="B140" s="106" t="s">
        <v>205</v>
      </c>
      <c r="C140" s="102">
        <v>9</v>
      </c>
      <c r="D140" s="103"/>
      <c r="E140" s="103"/>
      <c r="F140" s="94"/>
      <c r="G140" s="98"/>
    </row>
    <row r="141" spans="1:7" ht="52.5" customHeight="1">
      <c r="A141" s="114"/>
      <c r="B141" s="101" t="s">
        <v>203</v>
      </c>
      <c r="C141" s="102"/>
      <c r="D141" s="103"/>
      <c r="E141" s="103"/>
      <c r="F141" s="89">
        <v>10000</v>
      </c>
      <c r="G141" s="98"/>
    </row>
    <row r="142" spans="1:7" ht="51.75" customHeight="1">
      <c r="A142" s="114"/>
      <c r="B142" s="112" t="s">
        <v>198</v>
      </c>
      <c r="C142" s="102">
        <v>385</v>
      </c>
      <c r="D142" s="103"/>
      <c r="E142" s="103"/>
      <c r="F142" s="89"/>
      <c r="G142" s="98"/>
    </row>
    <row r="143" spans="1:7" ht="88.5" customHeight="1">
      <c r="A143" s="54"/>
      <c r="B143" s="87" t="s">
        <v>199</v>
      </c>
      <c r="C143" s="102">
        <v>50</v>
      </c>
      <c r="F143" s="91">
        <v>1.9</v>
      </c>
      <c r="G143" s="98">
        <f>F143/C143*100</f>
        <v>3.8</v>
      </c>
    </row>
    <row r="144" spans="1:7" ht="40.5" customHeight="1">
      <c r="A144" s="10" t="s">
        <v>83</v>
      </c>
      <c r="B144" s="17" t="s">
        <v>84</v>
      </c>
      <c r="C144" s="92">
        <f>C146+C147+C148+C149+C150+C151+C152+C153+C154+C156+C157+C158+C174+C175</f>
        <v>685410</v>
      </c>
      <c r="F144" s="92">
        <f>F146+F147+F148+F149+F150+F151+F152+F153+F154+F156+F157+F158+F174+F175</f>
        <v>568265.3999999999</v>
      </c>
      <c r="G144" s="64">
        <f>F144/C144*100</f>
        <v>82.9088282925548</v>
      </c>
    </row>
    <row r="145" spans="1:7" ht="15">
      <c r="A145" s="10"/>
      <c r="B145" s="9" t="s">
        <v>47</v>
      </c>
      <c r="C145" s="92"/>
      <c r="D145" s="44" t="e">
        <f>#REF!+D155+D156+#REF!+D157+D158+D159+D160+D161+D162+D163+D164+D165+D166+D167+D168+D169+D170+D171+D172+#REF!</f>
        <v>#REF!</v>
      </c>
      <c r="E145" s="45" t="e">
        <f>#REF!+E155+E156+#REF!+E157+E158+E159+E160+E161+E162+E163+E164+E165+E166+E167+E168+E169+E170+E171+E172+#REF!</f>
        <v>#REF!</v>
      </c>
      <c r="F145" s="93"/>
      <c r="G145" s="64"/>
    </row>
    <row r="146" spans="1:7" ht="107.25" customHeight="1">
      <c r="A146" s="10"/>
      <c r="B146" s="56" t="s">
        <v>194</v>
      </c>
      <c r="C146" s="98">
        <v>49545</v>
      </c>
      <c r="D146" s="44"/>
      <c r="E146" s="45"/>
      <c r="F146" s="90">
        <v>19154</v>
      </c>
      <c r="G146" s="70">
        <f aca="true" t="shared" si="2" ref="G146:G151">F146/C146*100</f>
        <v>38.65980421838732</v>
      </c>
    </row>
    <row r="147" spans="1:7" ht="66" customHeight="1">
      <c r="A147" s="10"/>
      <c r="B147" s="56" t="s">
        <v>184</v>
      </c>
      <c r="C147" s="98">
        <v>1757</v>
      </c>
      <c r="D147" s="44"/>
      <c r="E147" s="45"/>
      <c r="F147" s="90">
        <v>1757</v>
      </c>
      <c r="G147" s="70">
        <f t="shared" si="2"/>
        <v>100</v>
      </c>
    </row>
    <row r="148" spans="1:7" ht="57" customHeight="1">
      <c r="A148" s="10"/>
      <c r="B148" s="56" t="s">
        <v>195</v>
      </c>
      <c r="C148" s="98">
        <v>10939</v>
      </c>
      <c r="D148" s="44"/>
      <c r="E148" s="45"/>
      <c r="F148" s="90">
        <v>7743</v>
      </c>
      <c r="G148" s="70">
        <f t="shared" si="2"/>
        <v>70.78343541457171</v>
      </c>
    </row>
    <row r="149" spans="1:7" ht="45" customHeight="1">
      <c r="A149" s="10"/>
      <c r="B149" s="4" t="s">
        <v>133</v>
      </c>
      <c r="C149" s="98">
        <v>20978</v>
      </c>
      <c r="D149" s="44"/>
      <c r="E149" s="45"/>
      <c r="F149" s="90">
        <v>13399</v>
      </c>
      <c r="G149" s="70">
        <f t="shared" si="2"/>
        <v>63.87167508818763</v>
      </c>
    </row>
    <row r="150" spans="1:7" ht="110.25" customHeight="1">
      <c r="A150" s="10"/>
      <c r="B150" s="15" t="s">
        <v>126</v>
      </c>
      <c r="C150" s="98">
        <v>512585</v>
      </c>
      <c r="D150" s="44"/>
      <c r="E150" s="45"/>
      <c r="F150" s="90">
        <v>489733.8</v>
      </c>
      <c r="G150" s="70">
        <f t="shared" si="2"/>
        <v>95.54196864910209</v>
      </c>
    </row>
    <row r="151" spans="1:7" ht="75" customHeight="1">
      <c r="A151" s="10"/>
      <c r="B151" s="13" t="s">
        <v>75</v>
      </c>
      <c r="C151" s="98">
        <v>53974</v>
      </c>
      <c r="D151" s="44"/>
      <c r="E151" s="45"/>
      <c r="F151" s="90">
        <v>28094</v>
      </c>
      <c r="G151" s="70">
        <f t="shared" si="2"/>
        <v>52.05098751250602</v>
      </c>
    </row>
    <row r="152" spans="1:7" ht="68.25" customHeight="1">
      <c r="A152" s="10"/>
      <c r="B152" s="14" t="s">
        <v>145</v>
      </c>
      <c r="C152" s="98">
        <v>282</v>
      </c>
      <c r="D152" s="44"/>
      <c r="E152" s="45"/>
      <c r="F152" s="90">
        <v>225</v>
      </c>
      <c r="G152" s="70">
        <f aca="true" t="shared" si="3" ref="G152:G175">F152/C152*100</f>
        <v>79.7872340425532</v>
      </c>
    </row>
    <row r="153" spans="1:7" ht="123" customHeight="1">
      <c r="A153" s="10"/>
      <c r="B153" s="56" t="s">
        <v>132</v>
      </c>
      <c r="C153" s="98">
        <v>1</v>
      </c>
      <c r="D153" s="44"/>
      <c r="E153" s="45"/>
      <c r="F153" s="90">
        <v>0.1</v>
      </c>
      <c r="G153" s="70">
        <f t="shared" si="3"/>
        <v>10</v>
      </c>
    </row>
    <row r="154" spans="1:7" ht="93.75" customHeight="1">
      <c r="A154" s="1"/>
      <c r="B154" s="56" t="s">
        <v>139</v>
      </c>
      <c r="C154" s="102">
        <v>22</v>
      </c>
      <c r="F154" s="89">
        <v>16.2</v>
      </c>
      <c r="G154" s="70">
        <f t="shared" si="3"/>
        <v>73.63636363636363</v>
      </c>
    </row>
    <row r="155" spans="1:7" ht="85.5" hidden="1">
      <c r="A155" s="1"/>
      <c r="B155" s="4" t="s">
        <v>58</v>
      </c>
      <c r="C155" s="111"/>
      <c r="F155" s="88"/>
      <c r="G155" s="70" t="e">
        <f t="shared" si="3"/>
        <v>#DIV/0!</v>
      </c>
    </row>
    <row r="156" spans="1:7" ht="53.25" customHeight="1">
      <c r="A156" s="1"/>
      <c r="B156" s="4" t="s">
        <v>48</v>
      </c>
      <c r="C156" s="102">
        <v>1437</v>
      </c>
      <c r="F156" s="89">
        <v>1238</v>
      </c>
      <c r="G156" s="70">
        <f t="shared" si="3"/>
        <v>86.151704940849</v>
      </c>
    </row>
    <row r="157" spans="1:7" ht="68.25" customHeight="1">
      <c r="A157" s="1"/>
      <c r="B157" s="4" t="s">
        <v>172</v>
      </c>
      <c r="C157" s="102">
        <v>129</v>
      </c>
      <c r="F157" s="89">
        <v>0</v>
      </c>
      <c r="G157" s="70">
        <f t="shared" si="3"/>
        <v>0</v>
      </c>
    </row>
    <row r="158" spans="1:7" ht="64.5" customHeight="1">
      <c r="A158" s="1"/>
      <c r="B158" s="13" t="s">
        <v>196</v>
      </c>
      <c r="C158" s="102">
        <v>61</v>
      </c>
      <c r="D158" s="57">
        <v>32992</v>
      </c>
      <c r="E158" s="58">
        <v>34379</v>
      </c>
      <c r="F158" s="89">
        <v>7</v>
      </c>
      <c r="G158" s="70">
        <f t="shared" si="3"/>
        <v>11.475409836065573</v>
      </c>
    </row>
    <row r="159" spans="1:7" ht="42.75" hidden="1">
      <c r="A159" s="3"/>
      <c r="B159" s="14" t="s">
        <v>45</v>
      </c>
      <c r="C159" s="127"/>
      <c r="F159" s="91"/>
      <c r="G159" s="70" t="e">
        <f t="shared" si="3"/>
        <v>#DIV/0!</v>
      </c>
    </row>
    <row r="160" spans="1:7" ht="85.5" hidden="1">
      <c r="A160" s="3"/>
      <c r="B160" s="13" t="s">
        <v>124</v>
      </c>
      <c r="C160" s="127"/>
      <c r="F160" s="91"/>
      <c r="G160" s="70" t="e">
        <f t="shared" si="3"/>
        <v>#DIV/0!</v>
      </c>
    </row>
    <row r="161" spans="1:7" ht="85.5" hidden="1">
      <c r="A161" s="3"/>
      <c r="B161" s="13" t="s">
        <v>125</v>
      </c>
      <c r="C161" s="127"/>
      <c r="F161" s="91"/>
      <c r="G161" s="70" t="e">
        <f t="shared" si="3"/>
        <v>#DIV/0!</v>
      </c>
    </row>
    <row r="162" spans="1:7" ht="3" customHeight="1" hidden="1">
      <c r="A162" s="3"/>
      <c r="B162" s="4"/>
      <c r="C162" s="102"/>
      <c r="D162" s="57"/>
      <c r="E162" s="58"/>
      <c r="F162" s="89"/>
      <c r="G162" s="70" t="e">
        <f t="shared" si="3"/>
        <v>#DIV/0!</v>
      </c>
    </row>
    <row r="163" spans="1:7" ht="14.25" hidden="1">
      <c r="A163" s="3"/>
      <c r="B163" s="14"/>
      <c r="C163" s="111"/>
      <c r="F163" s="94"/>
      <c r="G163" s="70" t="e">
        <f t="shared" si="3"/>
        <v>#DIV/0!</v>
      </c>
    </row>
    <row r="164" spans="1:7" ht="14.25" hidden="1">
      <c r="A164" s="3"/>
      <c r="B164" s="14"/>
      <c r="C164" s="111"/>
      <c r="F164" s="94"/>
      <c r="G164" s="70" t="e">
        <f t="shared" si="3"/>
        <v>#DIV/0!</v>
      </c>
    </row>
    <row r="165" spans="1:7" ht="14.25" hidden="1">
      <c r="A165" s="3"/>
      <c r="B165" s="14"/>
      <c r="C165" s="111"/>
      <c r="F165" s="94"/>
      <c r="G165" s="70" t="e">
        <f t="shared" si="3"/>
        <v>#DIV/0!</v>
      </c>
    </row>
    <row r="166" spans="1:7" ht="14.25" hidden="1">
      <c r="A166" s="16"/>
      <c r="B166" s="12"/>
      <c r="C166" s="111"/>
      <c r="F166" s="94"/>
      <c r="G166" s="70" t="e">
        <f t="shared" si="3"/>
        <v>#DIV/0!</v>
      </c>
    </row>
    <row r="167" spans="1:7" ht="14.25" hidden="1">
      <c r="A167" s="16"/>
      <c r="B167" s="12"/>
      <c r="C167" s="111"/>
      <c r="F167" s="94"/>
      <c r="G167" s="70" t="e">
        <f t="shared" si="3"/>
        <v>#DIV/0!</v>
      </c>
    </row>
    <row r="168" spans="1:7" ht="14.25" hidden="1">
      <c r="A168" s="16"/>
      <c r="B168" s="12"/>
      <c r="C168" s="111"/>
      <c r="F168" s="94"/>
      <c r="G168" s="70" t="e">
        <f t="shared" si="3"/>
        <v>#DIV/0!</v>
      </c>
    </row>
    <row r="169" spans="1:7" ht="14.25" hidden="1">
      <c r="A169" s="16"/>
      <c r="B169" s="12"/>
      <c r="C169" s="111"/>
      <c r="F169" s="94"/>
      <c r="G169" s="70" t="e">
        <f t="shared" si="3"/>
        <v>#DIV/0!</v>
      </c>
    </row>
    <row r="170" spans="1:7" ht="14.25" hidden="1">
      <c r="A170" s="16"/>
      <c r="B170" s="12"/>
      <c r="C170" s="111"/>
      <c r="F170" s="94"/>
      <c r="G170" s="70" t="e">
        <f t="shared" si="3"/>
        <v>#DIV/0!</v>
      </c>
    </row>
    <row r="171" spans="1:7" ht="14.25" hidden="1">
      <c r="A171" s="11"/>
      <c r="B171" s="56"/>
      <c r="C171" s="111"/>
      <c r="F171" s="94"/>
      <c r="G171" s="70" t="e">
        <f t="shared" si="3"/>
        <v>#DIV/0!</v>
      </c>
    </row>
    <row r="172" spans="1:7" ht="21" customHeight="1" hidden="1">
      <c r="A172" s="11"/>
      <c r="B172" s="14"/>
      <c r="C172" s="111"/>
      <c r="F172" s="94"/>
      <c r="G172" s="70" t="e">
        <f t="shared" si="3"/>
        <v>#DIV/0!</v>
      </c>
    </row>
    <row r="173" spans="1:7" ht="90" customHeight="1" hidden="1">
      <c r="A173" s="11"/>
      <c r="B173" s="56"/>
      <c r="C173" s="102"/>
      <c r="F173" s="94"/>
      <c r="G173" s="70" t="e">
        <f t="shared" si="3"/>
        <v>#DIV/0!</v>
      </c>
    </row>
    <row r="174" spans="1:7" ht="28.5">
      <c r="A174" s="11"/>
      <c r="B174" s="55" t="s">
        <v>200</v>
      </c>
      <c r="C174" s="102">
        <v>33616</v>
      </c>
      <c r="F174" s="89">
        <v>6813.6</v>
      </c>
      <c r="G174" s="70">
        <f t="shared" si="3"/>
        <v>20.26891956211328</v>
      </c>
    </row>
    <row r="175" spans="1:7" ht="42.75">
      <c r="A175" s="11"/>
      <c r="B175" s="4" t="s">
        <v>201</v>
      </c>
      <c r="C175" s="102">
        <v>84</v>
      </c>
      <c r="F175" s="89">
        <v>84.7</v>
      </c>
      <c r="G175" s="70">
        <f t="shared" si="3"/>
        <v>100.83333333333333</v>
      </c>
    </row>
    <row r="176" spans="1:7" ht="15">
      <c r="A176" s="10" t="s">
        <v>27</v>
      </c>
      <c r="B176" s="17" t="s">
        <v>85</v>
      </c>
      <c r="C176" s="92">
        <f>C177</f>
        <v>31695</v>
      </c>
      <c r="D176" s="44" t="e">
        <f>D177</f>
        <v>#REF!</v>
      </c>
      <c r="E176" s="45" t="e">
        <f>E177</f>
        <v>#REF!</v>
      </c>
      <c r="F176" s="93">
        <f>F177</f>
        <v>19050.1</v>
      </c>
      <c r="G176" s="64">
        <f>F176/C176*100</f>
        <v>60.10443287584793</v>
      </c>
    </row>
    <row r="177" spans="1:7" ht="60">
      <c r="A177" s="10" t="s">
        <v>86</v>
      </c>
      <c r="B177" s="17" t="s">
        <v>87</v>
      </c>
      <c r="C177" s="92">
        <f>C181+C183+C184</f>
        <v>31695</v>
      </c>
      <c r="D177" s="44" t="e">
        <f>D179+D180+#REF!+D181+D182+D183+D184+D186+D187</f>
        <v>#REF!</v>
      </c>
      <c r="E177" s="45" t="e">
        <f>E179+E180+#REF!+E181+E182+E183+E184+E186+E187</f>
        <v>#REF!</v>
      </c>
      <c r="F177" s="92">
        <f>F181+F183+F184+F185</f>
        <v>19050.1</v>
      </c>
      <c r="G177" s="64">
        <f>F177/C177*100</f>
        <v>60.10443287584793</v>
      </c>
    </row>
    <row r="178" spans="1:7" ht="15" customHeight="1">
      <c r="A178" s="16"/>
      <c r="B178" s="18" t="s">
        <v>47</v>
      </c>
      <c r="C178" s="127"/>
      <c r="F178" s="91"/>
      <c r="G178" s="70"/>
    </row>
    <row r="179" spans="1:7" ht="57" hidden="1">
      <c r="A179" s="16"/>
      <c r="B179" s="12" t="s">
        <v>127</v>
      </c>
      <c r="C179" s="127"/>
      <c r="F179" s="91"/>
      <c r="G179" s="70" t="e">
        <f aca="true" t="shared" si="4" ref="G179:G184">F179/C179*100</f>
        <v>#DIV/0!</v>
      </c>
    </row>
    <row r="180" spans="1:7" ht="57" hidden="1">
      <c r="A180" s="16"/>
      <c r="B180" s="12" t="s">
        <v>128</v>
      </c>
      <c r="C180" s="127"/>
      <c r="F180" s="91"/>
      <c r="G180" s="70" t="e">
        <f t="shared" si="4"/>
        <v>#DIV/0!</v>
      </c>
    </row>
    <row r="181" spans="1:7" ht="52.5" customHeight="1">
      <c r="A181" s="16"/>
      <c r="B181" s="12" t="s">
        <v>140</v>
      </c>
      <c r="C181" s="102">
        <v>24193</v>
      </c>
      <c r="D181" s="57">
        <v>16250</v>
      </c>
      <c r="E181" s="58">
        <v>15370</v>
      </c>
      <c r="F181" s="89">
        <v>13612</v>
      </c>
      <c r="G181" s="70">
        <f t="shared" si="4"/>
        <v>56.26420865539619</v>
      </c>
    </row>
    <row r="182" spans="1:7" ht="1.5" customHeight="1" hidden="1">
      <c r="A182" s="16"/>
      <c r="B182" s="12" t="s">
        <v>88</v>
      </c>
      <c r="C182" s="127"/>
      <c r="F182" s="94"/>
      <c r="G182" s="70" t="e">
        <f t="shared" si="4"/>
        <v>#DIV/0!</v>
      </c>
    </row>
    <row r="183" spans="1:7" ht="52.5" customHeight="1">
      <c r="A183" s="16"/>
      <c r="B183" s="12" t="s">
        <v>197</v>
      </c>
      <c r="C183" s="102">
        <v>7000</v>
      </c>
      <c r="D183" s="57">
        <v>9687</v>
      </c>
      <c r="E183" s="58">
        <v>9687</v>
      </c>
      <c r="F183" s="89">
        <v>4703</v>
      </c>
      <c r="G183" s="70">
        <f t="shared" si="4"/>
        <v>67.18571428571428</v>
      </c>
    </row>
    <row r="184" spans="1:7" ht="61.5" customHeight="1">
      <c r="A184" s="16"/>
      <c r="B184" s="12" t="s">
        <v>128</v>
      </c>
      <c r="C184" s="102">
        <v>502</v>
      </c>
      <c r="F184" s="89">
        <v>502</v>
      </c>
      <c r="G184" s="70">
        <f t="shared" si="4"/>
        <v>100</v>
      </c>
    </row>
    <row r="185" spans="1:7" ht="47.25" customHeight="1">
      <c r="A185" s="16"/>
      <c r="B185" s="12" t="s">
        <v>206</v>
      </c>
      <c r="C185" s="102">
        <v>0</v>
      </c>
      <c r="F185" s="89">
        <v>233.1</v>
      </c>
      <c r="G185" s="70"/>
    </row>
    <row r="186" spans="1:7" ht="61.5" customHeight="1" thickBot="1">
      <c r="A186" s="10" t="s">
        <v>141</v>
      </c>
      <c r="B186" s="17" t="s">
        <v>142</v>
      </c>
      <c r="C186" s="126"/>
      <c r="D186" s="57">
        <v>2748</v>
      </c>
      <c r="E186" s="58">
        <v>2748</v>
      </c>
      <c r="F186" s="95">
        <v>-125.8</v>
      </c>
      <c r="G186" s="70"/>
    </row>
    <row r="187" spans="1:6" ht="29.25" hidden="1" thickBot="1">
      <c r="A187" s="16"/>
      <c r="B187" s="12" t="s">
        <v>129</v>
      </c>
      <c r="C187" s="127"/>
      <c r="F187" s="63"/>
    </row>
    <row r="188" spans="1:7" s="24" customFormat="1" ht="15.75" thickBot="1">
      <c r="A188" s="134" t="s">
        <v>130</v>
      </c>
      <c r="B188" s="135"/>
      <c r="C188" s="128">
        <f>C10+C76</f>
        <v>3804335.3</v>
      </c>
      <c r="D188" s="68" t="e">
        <f>D10+D76</f>
        <v>#REF!</v>
      </c>
      <c r="E188" s="62" t="e">
        <f>E10+E76</f>
        <v>#REF!</v>
      </c>
      <c r="F188" s="84">
        <f>F10+F76</f>
        <v>2095385.2999999998</v>
      </c>
      <c r="G188" s="83">
        <f>F188/C188*100</f>
        <v>55.078880665434504</v>
      </c>
    </row>
    <row r="189" spans="2:5" ht="12.75">
      <c r="B189" s="51"/>
      <c r="D189" s="5"/>
      <c r="E189" s="5"/>
    </row>
    <row r="190" spans="1:7" ht="18" customHeight="1">
      <c r="A190" s="132" t="s">
        <v>209</v>
      </c>
      <c r="B190" s="132"/>
      <c r="C190" s="132"/>
      <c r="D190" s="132"/>
      <c r="E190" s="132"/>
      <c r="F190" s="132"/>
      <c r="G190" s="132"/>
    </row>
    <row r="191" spans="2:5" ht="12.75">
      <c r="B191" s="51"/>
      <c r="D191" s="5"/>
      <c r="E191" s="5"/>
    </row>
    <row r="192" spans="2:5" ht="12.75">
      <c r="B192" s="51"/>
      <c r="D192" s="5"/>
      <c r="E192" s="5"/>
    </row>
    <row r="193" spans="2:5" ht="12.75">
      <c r="B193" s="51"/>
      <c r="D193" s="5"/>
      <c r="E193" s="5"/>
    </row>
    <row r="194" spans="2:5" ht="12.75">
      <c r="B194" s="51"/>
      <c r="D194" s="5"/>
      <c r="E194" s="5"/>
    </row>
    <row r="195" spans="2:5" ht="12.75">
      <c r="B195" s="51"/>
      <c r="D195" s="5"/>
      <c r="E195" s="5"/>
    </row>
    <row r="196" spans="2:5" ht="12.75">
      <c r="B196" s="51"/>
      <c r="D196" s="5"/>
      <c r="E196" s="5"/>
    </row>
    <row r="197" spans="2:5" ht="12.75">
      <c r="B197" s="51"/>
      <c r="D197" s="5"/>
      <c r="E197" s="5"/>
    </row>
    <row r="198" spans="2:5" ht="12.75">
      <c r="B198" s="51"/>
      <c r="D198" s="5"/>
      <c r="E198" s="5"/>
    </row>
    <row r="199" spans="2:5" ht="12.75">
      <c r="B199" s="51"/>
      <c r="D199" s="5"/>
      <c r="E199" s="5"/>
    </row>
    <row r="200" spans="2:5" ht="12.75">
      <c r="B200" s="51"/>
      <c r="D200" s="5"/>
      <c r="E200" s="5"/>
    </row>
    <row r="201" spans="2:5" ht="12.75">
      <c r="B201" s="51"/>
      <c r="D201" s="5"/>
      <c r="E201" s="5"/>
    </row>
    <row r="202" spans="2:5" ht="12.75">
      <c r="B202" s="51"/>
      <c r="D202" s="5"/>
      <c r="E202" s="5"/>
    </row>
    <row r="203" spans="2:5" ht="12.75">
      <c r="B203" s="51"/>
      <c r="D203" s="5"/>
      <c r="E203" s="5"/>
    </row>
    <row r="204" spans="2:5" ht="12.75">
      <c r="B204" s="51"/>
      <c r="D204" s="5"/>
      <c r="E204" s="5"/>
    </row>
    <row r="205" spans="2:5" ht="12.75">
      <c r="B205" s="51"/>
      <c r="D205" s="5"/>
      <c r="E205" s="5"/>
    </row>
    <row r="206" spans="2:5" ht="12.75">
      <c r="B206" s="51"/>
      <c r="D206" s="5"/>
      <c r="E206" s="5"/>
    </row>
    <row r="207" spans="2:5" ht="12.75">
      <c r="B207" s="51"/>
      <c r="D207" s="5"/>
      <c r="E207" s="5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  <row r="266" ht="12.75">
      <c r="B266" s="51"/>
    </row>
    <row r="267" ht="12.75">
      <c r="B267" s="51"/>
    </row>
    <row r="268" ht="12.75">
      <c r="B268" s="51"/>
    </row>
    <row r="269" ht="12.75">
      <c r="B269" s="51"/>
    </row>
    <row r="270" ht="12.75">
      <c r="B270" s="51"/>
    </row>
    <row r="271" ht="12.75">
      <c r="B271" s="51"/>
    </row>
    <row r="272" ht="12.75">
      <c r="B272" s="51"/>
    </row>
    <row r="273" ht="12.75">
      <c r="B273" s="51"/>
    </row>
    <row r="274" ht="12.75">
      <c r="B274" s="51"/>
    </row>
    <row r="275" ht="12.75">
      <c r="B275" s="51"/>
    </row>
    <row r="276" ht="12.75">
      <c r="B276" s="51"/>
    </row>
    <row r="277" ht="12.75">
      <c r="B277" s="51"/>
    </row>
    <row r="278" ht="12.75">
      <c r="B278" s="51"/>
    </row>
    <row r="279" ht="12.75">
      <c r="B279" s="51"/>
    </row>
    <row r="280" ht="12.75">
      <c r="B280" s="51"/>
    </row>
    <row r="281" ht="12.75">
      <c r="B281" s="51"/>
    </row>
    <row r="282" ht="12.75">
      <c r="B282" s="51"/>
    </row>
    <row r="283" ht="12.75">
      <c r="B283" s="51"/>
    </row>
    <row r="284" ht="12.75">
      <c r="B284" s="51"/>
    </row>
    <row r="285" ht="12.75">
      <c r="B285" s="51"/>
    </row>
    <row r="286" ht="12.75">
      <c r="B286" s="51"/>
    </row>
    <row r="287" ht="12.75">
      <c r="B287" s="51"/>
    </row>
    <row r="288" ht="12.75">
      <c r="B288" s="51"/>
    </row>
    <row r="289" ht="12.75">
      <c r="B289" s="51"/>
    </row>
    <row r="290" ht="12.75">
      <c r="B290" s="51"/>
    </row>
    <row r="291" ht="12.75">
      <c r="B291" s="51"/>
    </row>
    <row r="292" ht="12.75">
      <c r="B292" s="51"/>
    </row>
    <row r="293" ht="12.75">
      <c r="B293" s="51"/>
    </row>
    <row r="294" ht="12.75">
      <c r="B294" s="51"/>
    </row>
    <row r="295" ht="12.75">
      <c r="B295" s="51"/>
    </row>
    <row r="296" ht="12.75">
      <c r="B296" s="51"/>
    </row>
    <row r="297" ht="12.75">
      <c r="B297" s="51"/>
    </row>
    <row r="298" ht="12.75">
      <c r="B298" s="51"/>
    </row>
    <row r="299" ht="12.75">
      <c r="B299" s="51"/>
    </row>
    <row r="300" ht="12.75">
      <c r="B300" s="51"/>
    </row>
    <row r="301" ht="12.75">
      <c r="B301" s="51"/>
    </row>
    <row r="302" ht="12.75">
      <c r="B302" s="51"/>
    </row>
    <row r="303" ht="12.75">
      <c r="B303" s="51"/>
    </row>
  </sheetData>
  <sheetProtection/>
  <mergeCells count="7">
    <mergeCell ref="A6:G6"/>
    <mergeCell ref="A190:G190"/>
    <mergeCell ref="A1:C1"/>
    <mergeCell ref="A188:B188"/>
    <mergeCell ref="C2:G2"/>
    <mergeCell ref="C3:G3"/>
    <mergeCell ref="A4:G5"/>
  </mergeCells>
  <printOptions/>
  <pageMargins left="0.47" right="0.25" top="0.17" bottom="0.45" header="0.17" footer="0.21"/>
  <pageSetup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dm.romanuk</cp:lastModifiedBy>
  <cp:lastPrinted>2013-10-29T11:09:10Z</cp:lastPrinted>
  <dcterms:created xsi:type="dcterms:W3CDTF">1996-10-08T23:32:33Z</dcterms:created>
  <dcterms:modified xsi:type="dcterms:W3CDTF">2013-10-30T11:43:24Z</dcterms:modified>
  <cp:category/>
  <cp:version/>
  <cp:contentType/>
  <cp:contentStatus/>
</cp:coreProperties>
</file>