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прил.1" sheetId="1" r:id="rId1"/>
  </sheets>
  <definedNames>
    <definedName name="aa">#REF!</definedName>
    <definedName name="asd">#REF!</definedName>
    <definedName name="bb">#REF!</definedName>
    <definedName name="bmv">#REF!</definedName>
    <definedName name="ff">#REF!</definedName>
    <definedName name="fgg">#REF!</definedName>
    <definedName name="fgh">#REF!</definedName>
    <definedName name="gs">#REF!</definedName>
    <definedName name="hg">#REF!</definedName>
    <definedName name="hhh">#REF!</definedName>
    <definedName name="hj">#REF!</definedName>
    <definedName name="III">#REF!</definedName>
    <definedName name="jh">#REF!</definedName>
    <definedName name="JJJ">#REF!</definedName>
    <definedName name="jy">'прил.1'!$A$6:$K$8</definedName>
    <definedName name="kio">#REF!</definedName>
    <definedName name="KKK">#REF!</definedName>
    <definedName name="LLL">#REF!</definedName>
    <definedName name="MMM">#REF!</definedName>
    <definedName name="NNN">#REF!</definedName>
    <definedName name="ooo">#REF!</definedName>
    <definedName name="op">#REF!</definedName>
    <definedName name="PPP">#REF!</definedName>
    <definedName name="qwe">#REF!</definedName>
    <definedName name="RRR">#REF!</definedName>
    <definedName name="rtr">#REF!</definedName>
    <definedName name="SSS">#REF!</definedName>
    <definedName name="tr">#REF!</definedName>
    <definedName name="tt">#REF!</definedName>
    <definedName name="vv">#REF!</definedName>
    <definedName name="WWW">#REF!</definedName>
    <definedName name="zxc">#REF!</definedName>
    <definedName name="ZZZ">#REF!</definedName>
    <definedName name="_xlnm.Print_Titles" localSheetId="0">'прил.1'!$A:$K,'прил.1'!$6:$8</definedName>
    <definedName name="_xlnm.Print_Area" localSheetId="0">'прил.1'!$A$1:$M$166</definedName>
  </definedNames>
  <calcPr fullCalcOnLoad="1"/>
</workbook>
</file>

<file path=xl/sharedStrings.xml><?xml version="1.0" encoding="utf-8"?>
<sst xmlns="http://schemas.openxmlformats.org/spreadsheetml/2006/main" count="215" uniqueCount="207">
  <si>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</si>
  <si>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</si>
  <si>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</si>
  <si>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</si>
  <si>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</si>
  <si>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</si>
  <si>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 xml:space="preserve">1 06 00000 00 0000 000 </t>
  </si>
  <si>
    <t>Налоги на имущество</t>
  </si>
  <si>
    <t>Налог на имущество физических лиц</t>
  </si>
  <si>
    <t>1 09 00000 00 0000 000</t>
  </si>
  <si>
    <t>1 08 00000 00 0000 000</t>
  </si>
  <si>
    <t>Государственная пошлина</t>
  </si>
  <si>
    <t>1 09 01000 03 0000 110</t>
  </si>
  <si>
    <t>1 11 00000 00 0000 000</t>
  </si>
  <si>
    <t xml:space="preserve">1 11 05000 00 0000 120 </t>
  </si>
  <si>
    <t>федеральных государственных унитарных предприятий</t>
  </si>
  <si>
    <t>и муниципальных унитарных предприятий</t>
  </si>
  <si>
    <t>1 12 00000 00 0000 000</t>
  </si>
  <si>
    <t>1 12 01000 01 0000 120</t>
  </si>
  <si>
    <t>1 13 00000 00 0000 000</t>
  </si>
  <si>
    <t>1 14 00000 00 0000 000</t>
  </si>
  <si>
    <t>1 14 02000 00 0000 000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</si>
  <si>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</si>
  <si>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</si>
  <si>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</si>
  <si>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</si>
  <si>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</si>
  <si>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местного самоуправления, государственных  внебюджетных</t>
  </si>
  <si>
    <t xml:space="preserve">фондов и созданных ими учреждений,  и в хозведении </t>
  </si>
  <si>
    <t xml:space="preserve">Налог на доходы физических лиц </t>
  </si>
  <si>
    <t>Земельный налог</t>
  </si>
  <si>
    <t>1 13 03000 00 0000 130</t>
  </si>
  <si>
    <t xml:space="preserve">1 14 02030 03 0000 410 </t>
  </si>
  <si>
    <t>1 14 02030 03 0000 440</t>
  </si>
  <si>
    <t>Код                                  бюджетной                                 классификации</t>
  </si>
  <si>
    <t xml:space="preserve">  Наименование дохода</t>
  </si>
  <si>
    <t>Единый налог на вмененный доход для отдельных видов деятельности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</si>
  <si>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</si>
  <si>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</si>
  <si>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</si>
  <si>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</si>
  <si>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оказания платных услуг и компенсации затрат государства </t>
  </si>
  <si>
    <t>Доходы от продажи материальных и нематериальных активов</t>
  </si>
  <si>
    <t xml:space="preserve">Доходы от реализации имущества, находящегося в муниципальной собственности (в части реализации основных средств по указанному имуществу) </t>
  </si>
  <si>
    <t xml:space="preserve">Доходы от реализации имущества, находящегося в муниципальной собственности (в части реализации материальных запасов по указанному имуществу) </t>
  </si>
  <si>
    <t>Задолженность и перерасчеты по отмененным налогам, сборам и иным обязательным платежам</t>
  </si>
  <si>
    <t>ВСЕГО:</t>
  </si>
  <si>
    <t>Доходы</t>
  </si>
  <si>
    <t>1 14 04 03003 0000 420</t>
  </si>
  <si>
    <t>Доходы местных бюджетов от продажи нематериальных активов</t>
  </si>
  <si>
    <t>1 05 02000 02 0000 110</t>
  </si>
  <si>
    <t>1 06 01000 00 0000 110</t>
  </si>
  <si>
    <t xml:space="preserve">1 06 06000 00 0000 110 </t>
  </si>
  <si>
    <t xml:space="preserve">Доходы от реализации имущества, находящегося в муниципальной собственности </t>
  </si>
  <si>
    <t xml:space="preserve">1 17 05040 04 0000 180 </t>
  </si>
  <si>
    <t>Безвозмездные поступления</t>
  </si>
  <si>
    <t>1 11 01040 04 0000 120</t>
  </si>
  <si>
    <t>1 11 05034 04 0000 120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</si>
  <si>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</si>
  <si>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</si>
  <si>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</si>
  <si>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городского округа</t>
  </si>
  <si>
    <t>1 06 06012 04 0000 110</t>
  </si>
  <si>
    <t xml:space="preserve">Земельный налог, взимаемый по ставкам, установленным в соответствии с п.п 1 п.1 ст.394 НК РФ и применяемым к объектам налогообложения, расположеным в границах городского округа </t>
  </si>
  <si>
    <t>1 06 06022 04 0000 110</t>
  </si>
  <si>
    <t xml:space="preserve">Земельный налог, взимаемый по ставкам, установленным в соответствии с п.п 2 п.1 ст.394 НК РФ и применяемым к объектам налогообложения, расположеным в границах городского округа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</si>
  <si>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</si>
  <si>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</si>
  <si>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в виде прибыли, приходящейся на доли в уставных (складочных) капиталах хозяйственных товариществ и обществ или дивиденды по акциям принадлежащим городским округам </t>
  </si>
  <si>
    <t>1 11 05010 04 0000 120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</si>
  <si>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автономных учреждений)</t>
  </si>
  <si>
    <t xml:space="preserve"> Прочие поступления от использования имущества, находящегося в собственности городских округов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</si>
  <si>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1 11 09044 04 0000 120</t>
  </si>
  <si>
    <t>Платежи при  пользовании природными ресурсами</t>
  </si>
  <si>
    <t>1 14 01040 04 0000 410</t>
  </si>
  <si>
    <t>Доходы от продажи квартир, находящихся в собственности городских округов</t>
  </si>
  <si>
    <t xml:space="preserve"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</si>
  <si>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1 14 06 010 00 0000 420</t>
  </si>
  <si>
    <t>Доходы от продажи земельных участков, государственная собственность на которые не разграничена</t>
  </si>
  <si>
    <t>Прочие неналоговые доходы бюджетов городских округов</t>
  </si>
  <si>
    <t>1 13 03040 04 0000 130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</si>
  <si>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</si>
  <si>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1 14 02030 04 0000 410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</si>
  <si>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</si>
  <si>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- иные межбюджетные трансферты на капитальный ремонт многоквартирных жилых домов и на переселение граждан из жилого фонда, признанного непригодным для проживания</t>
  </si>
  <si>
    <t>1 05 03000 01 0000 110</t>
  </si>
  <si>
    <t>Единый сельскохозяйственный налог</t>
  </si>
  <si>
    <t>2 02 0000 00 0000 000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</si>
  <si>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</si>
  <si>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</si>
  <si>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</si>
  <si>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</si>
  <si>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</si>
  <si>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</si>
  <si>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 xml:space="preserve">Дотации бюджетам городских округов на выравнивание бюджетной обеспеченности </t>
  </si>
  <si>
    <t>2 02 01003 00 0000 151</t>
  </si>
  <si>
    <t>Дотации на поддержку мер по обеспечению сбалансированности бюджетов</t>
  </si>
  <si>
    <t xml:space="preserve">2 02 01003 04 0000 151 </t>
  </si>
  <si>
    <t>Дотации на поддержку мер по обеспечению сбалансированности бюджетов городских округов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</si>
  <si>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</si>
  <si>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</si>
  <si>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в том числе:</t>
  </si>
  <si>
    <t xml:space="preserve"> - субсидии на развитие улично-дорожной сети</t>
  </si>
  <si>
    <t xml:space="preserve"> - субсидии на осуществление мероприятий по организации питания в муниципальных общеобразовательных учреждениях</t>
  </si>
  <si>
    <t xml:space="preserve"> - субсидии на медицинское обслуживание инкурабельных онкологических больных и больных с глубокими нарушениями жизненно важных функций</t>
  </si>
  <si>
    <t xml:space="preserve"> - субсидии на финансирование областной целевой программы "Пожарная безопасность на 2004-2008 годы"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</si>
  <si>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</t>
  </si>
  <si>
    <r>
  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 </t>
    </r>
    <r>
      <rPr>
        <i/>
        <sz val="11"/>
        <rFont val="Arial"/>
        <family val="2"/>
      </rPr>
      <t>(остаток средств 2007 года)</t>
    </r>
  </si>
  <si>
    <t xml:space="preserve"> -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</si>
  <si>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- субсидии на финансирование областной целевой программы "Газификация Псковской области на 2005-2009 годы"</t>
  </si>
  <si>
    <t xml:space="preserve"> - субсидии на внедрение иновационных образовательных программ в муниципальных общеобразовательных учреждениях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</si>
  <si>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 корпорации Фонд содействия реформированию жилищно-коммунального хозяйства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</si>
  <si>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 бюджета</t>
  </si>
  <si>
    <t>2 02 03000 00 0000 151</t>
  </si>
  <si>
    <t xml:space="preserve">Субвенции бюджетам субъектов Российской Федерации и муниципальных образований                                       </t>
  </si>
  <si>
    <t xml:space="preserve"> - субвенции на выполнение государственных полномочий по образованию и обеспечению деятельности комиссий по делам несовершеннолетних и защите их прав </t>
  </si>
  <si>
    <t xml:space="preserve"> - субвенции для финансового обеспечения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</t>
  </si>
  <si>
    <t xml:space="preserve"> - субвенции на воспитание и обучение детей-инвалидов в детских дошкольных учреждениях</t>
  </si>
  <si>
    <t xml:space="preserve"> -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</t>
  </si>
  <si>
    <t xml:space="preserve"> - субвенции на внедрение иновационных образовательных программ в муниципальных общеобразовательных учреждениях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</si>
  <si>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</si>
  <si>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- субвенции на реализацию социальных гарантий, предоставляемых педагогическим работникам образовательных учреждений</t>
  </si>
  <si>
    <t xml:space="preserve">- субвенции на приобретение жилых помещений детям-сиротам, детям, оставшимся без попечения родителей, а также лицам  из числа детей сирот и детей, оставшихся без попечения родителей </t>
  </si>
  <si>
    <t>- субвенции на обеспечение питанием детей в возрасте до трех лет по заключению врачей</t>
  </si>
  <si>
    <t>- субвенции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</si>
  <si>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 xml:space="preserve"> - субвенции на проведение заключительной дезинфекции в очагах инфекционных заболеваний</t>
  </si>
  <si>
    <t xml:space="preserve"> - субвенции на содержание медицинских вытрезвителей</t>
  </si>
  <si>
    <t xml:space="preserve"> - субвенции на обеспечение питанием детей в возрасте до трех лет по заключению врачей</t>
  </si>
  <si>
    <t xml:space="preserve"> - субвенции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</si>
  <si>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>2 02 04000 00 0000 151</t>
  </si>
  <si>
    <t>Иные межбюджетные трансферты</t>
  </si>
  <si>
    <t xml:space="preserve">2 02 04012 04 0000 151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</si>
  <si>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</si>
  <si>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- иные межбюджетные трансферты на воспитание и обучение детей-инвалидов в дошкольных учреждениях</t>
  </si>
  <si>
    <t xml:space="preserve"> - иные межбюджетные трансферты на реализацию социальных гарантий, предоставляемых педагогическим работникам образовательных учреждений</t>
  </si>
  <si>
    <t xml:space="preserve"> - иные межбюджетные трансферты на обеспечение питанием детей в возрасте до трех лет по заключению врачей</t>
  </si>
  <si>
    <t xml:space="preserve"> - иные межбюджетные трансферты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</si>
  <si>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 xml:space="preserve"> - иные межбюджетные трансферты на проведение заключительной дезинфекции в очагах инфекционных заболеваний</t>
  </si>
  <si>
    <t xml:space="preserve"> - субсидии 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</si>
  <si>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- субсидии на финансирование областной целевой программы "Реформирование региональных финансов Псковской области на 2007-2019 годы"</t>
  </si>
  <si>
    <t xml:space="preserve"> - 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 медицинскими сестрами  участковыми врачей терапевтов участковых, врачей-педиатров участковых, медицинскими сестрами врачей общей практики (семейных врачей) </t>
  </si>
  <si>
    <t xml:space="preserve"> - субсидии на финансирование федеральной целевой программы "Жилище" на 2002-2010 годы, подпрограмма "Модернизация объектов коммунальной инфраструктуры" на строительство водовода от водозабора до улицы Рокоссовского в городе Пскове</t>
  </si>
  <si>
    <t xml:space="preserve"> - субвенции на выполнение полномочий в соответствии с Законом Псковской области от 03.06.2005 №443-ОЗ "О наделении органов местного самоуправления госполномочиями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</si>
  <si>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</t>
  </si>
  <si>
    <t xml:space="preserve"> - субсидии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</si>
  <si>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 субсидии бюджетам на финансовое обеспечение мероприятий по капитальному ремонту многоквартирных домов</t>
  </si>
  <si>
    <t xml:space="preserve"> - субсидии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 </t>
  </si>
  <si>
    <t xml:space="preserve"> - субсидии от государственной корпорации Фонд содействия реформированию жилищно-коммунального хозяйства на мероприятия по переселение граждан из аварийного жилищного фонда </t>
  </si>
  <si>
    <t xml:space="preserve"> - субсидии бюджетам  на финансовое обеспечения мероприятий по переселение граждан из аварийного жилищного фонда </t>
  </si>
  <si>
    <t xml:space="preserve"> - субсидии на финансирование областной целевой программы "Развитие сети спортивных плоскостных сооружений в Псковской области в 2008-2010 годах"</t>
  </si>
  <si>
    <t xml:space="preserve"> - 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и дополнительное образование в муниципальных общеобразовательных учреждениях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</si>
  <si>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 за счет средств областного бюджета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</si>
  <si>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областного бюджета</t>
  </si>
  <si>
    <t>-субвенции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кандитатов в присяжные заседатели федеральных судов общей юрисдикции в Российской Федерации</t>
  </si>
  <si>
    <t xml:space="preserve"> - плата за предоставление муниципальных рекламных мест для размещения наружной рекламы</t>
  </si>
  <si>
    <t xml:space="preserve"> - плата за резмещение временных объектов нестационарной мелкорозничной торговой сети</t>
  </si>
  <si>
    <t xml:space="preserve"> - плата населения за наем муниципального жилищного фонда</t>
  </si>
  <si>
    <t xml:space="preserve"> - субсидии на реализацию Закона Псковской области                                       от 27.06.2008 № 773-ОЗ "О газификации жилищного фонда Псковской области"</t>
  </si>
  <si>
    <t xml:space="preserve"> - субсидии на развития социальной и инженерной инфраструктуры за счет средств областного бюджета </t>
  </si>
  <si>
    <t xml:space="preserve"> - иные межбюджетные трансферты на обеспечение жилыми помещениями детей-сирот, детей, оставшихся без попечения родителей, а также лиц из числа детей-сирот и детей, оставшихся без попечения родителей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</si>
  <si>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софинансирование  за счет средств областного бюджета</t>
  </si>
  <si>
    <t xml:space="preserve"> - субсидии на реализацию дополнительных мероприятий, направленных на снижение напряженности на рынке труда субъектов Российской Федерации  в рамках реализации областной долгосрочной целевой программы "О дополнительных мероприятиях, направленных на снижение напряженности на рынке труда Псковской области, на 2009) </t>
  </si>
  <si>
    <t>- субсидии на финансирование областной долгосрочной целевой программы "Развитие физической культуры и спорта в Псковской области на 2009-2011 годы"</t>
  </si>
  <si>
    <t xml:space="preserve"> - субсидии на финансирование областной долгосрочной целевой программы "Развитие малого и среднего предпринимательства в Псковской области на 2005 - 2011 годы"</t>
  </si>
  <si>
    <t xml:space="preserve"> - субсидии из федерального бюджета на реализацию федеральной целевой программы "Жилище" на 2002 - 2010 годы" подпрограммы "Обеспечение жильем молодых семей"</t>
  </si>
  <si>
    <t xml:space="preserve"> - субсидии из областного бюджета на реализацию областной долгосрочной целевой программы "Обеспечение жильем молодых семей Псковской области" на 2008 - 2010 годы""</t>
  </si>
  <si>
    <t xml:space="preserve">Сумма, тыс.руб.                              </t>
  </si>
  <si>
    <t xml:space="preserve"> - субсидии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</si>
  <si>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- субсидии на областную долгосрочную целевую программу "Культура Псковского региона в 2007-2010 годах"</t>
  </si>
  <si>
    <t xml:space="preserve"> - субсидии на финансирование областной долгосрочной целевой программы "Развитие системы образования в Псковской области на 2009-2011 годы"</t>
  </si>
  <si>
    <t xml:space="preserve"> - субсидии на финансирование областной долгосрочной целевой программы "Обеспечение врачей общей практики (семейных врачей) Псковской области легковым автотранспортом, мебелью, оборудованием и помещениями в 2010 году"</t>
  </si>
  <si>
    <t xml:space="preserve"> -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</si>
  <si>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 иные межбюджетные трансферты на содержание медицинских вытрезвителей</t>
  </si>
  <si>
    <t>Уточненный</t>
  </si>
  <si>
    <t>бюджет т.р.</t>
  </si>
  <si>
    <t>2 02 01003 04 0000 151</t>
  </si>
  <si>
    <t xml:space="preserve"> - иные межбюджетные трансферты из Резервного фонда Администрации Псковской области</t>
  </si>
  <si>
    <t>направлено в ПГД на рассмотрение</t>
  </si>
  <si>
    <t>Областные изменения 24.03.2010</t>
  </si>
  <si>
    <t xml:space="preserve"> - субсидии на реализацию федеральной целевой программы "Жилище" на 2002-2010 годы подпрограмма "Обеспечение жильем молодых семей"</t>
  </si>
  <si>
    <t xml:space="preserve"> - субсидии на финансирование областной долгосрочной целевой программы "Обеспечение жильем молодых семей Псковской области" на 2008-2010 годы</t>
  </si>
  <si>
    <t xml:space="preserve"> - субсидии на финансирование областной долгосрочной целевой программы "Реформирование  региональных финансов Псковской области на 2007-2019 годы"</t>
  </si>
  <si>
    <t xml:space="preserve"> - субсидии бюджетам на реализацию Закона Псковской области от 27.06.2008 №773-ОЗ "О газификации жилищного фонда Псковской области"</t>
  </si>
  <si>
    <t xml:space="preserve"> - субсидии на финансирование областной долгосрочной целевой программы "Социальная поддержка инвалидов и граждан пожилого возраста в Псковской области на 2007-2011 годы"</t>
  </si>
  <si>
    <t>Сумма, тыс.руб.</t>
  </si>
  <si>
    <t>Изменения</t>
  </si>
  <si>
    <t>Сумма,               тыс. руб.</t>
  </si>
  <si>
    <t>Изменения (+,-)</t>
  </si>
  <si>
    <t xml:space="preserve"> - субсидии на реализацию областной долгосрочной целевой програмы "Демографическая политика в Псковской области на 2009-2012 годы"</t>
  </si>
  <si>
    <t xml:space="preserve">  - иные межбюджетные трансферты для МОУ ДО детей "Центр внешкольной работы "Патриот" на проведение мероприятий по функционированию межрегионального полевого лягеря "Юный спасатель"</t>
  </si>
  <si>
    <t xml:space="preserve"> - иные межбюджетные трансферты на выполнение противопаводковых мероприятий согл.распоряж. Админ.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</si>
  <si>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</si>
  <si>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1  11  05020  00  0000  120</t>
  </si>
  <si>
    <t xml:space="preserve"> - субсидии на газификацию жилых домов индивидуального жилого фонда ул. Крупской, пер. Кольцевой,2-й , 3-й Филоновский г.Псков</t>
  </si>
  <si>
    <t>Возврат остатков субсидий, субвенций и иных межбюджетных трансфертов, имеющих целевое назначение,  прошлых лет из бюджетов городских округов</t>
  </si>
  <si>
    <t xml:space="preserve">Возврат остатков субсидий, субвенций и иных межбюджетных трансфертов, имеющих целевое назначение,  прошлых лет </t>
  </si>
  <si>
    <t>1  19  00000  00  0000  000</t>
  </si>
  <si>
    <t>1  19  04000  04  0000  151</t>
  </si>
  <si>
    <t xml:space="preserve">                                                                                                               к Постановлению Администрации города Пскова</t>
  </si>
  <si>
    <t>%                            испол-нения</t>
  </si>
  <si>
    <t xml:space="preserve">                                                                                </t>
  </si>
  <si>
    <t>Утверждено                         в бюджете                  на 2010 год</t>
  </si>
  <si>
    <t>Поступления по группам, подгруппам, статьям классификации доходов                                                                                                      в бюджет города Пскова за I полугодие 2010 года</t>
  </si>
  <si>
    <t>от _______________ № ______</t>
  </si>
  <si>
    <t>Приложение 1</t>
  </si>
  <si>
    <t>Исполнение                          за I полугодие 2010 года</t>
  </si>
  <si>
    <t>Глава Администрации города Пскова                                                                                                                   Я.В. Лузин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</si>
</sst>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_(* #,##0.0_);_(* \(#,##0.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9" fontId="0" fillId="2" borderId="0" xfId="0" applyNumberFormat="1" applyFill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172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wrapText="1"/>
    </xf>
    <xf numFmtId="172" fontId="4" fillId="2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 vertical="center"/>
    </xf>
    <xf numFmtId="172" fontId="0" fillId="2" borderId="0" xfId="0" applyNumberFormat="1" applyFill="1" applyBorder="1" applyAlignment="1">
      <alignment horizontal="center" vertical="center"/>
    </xf>
    <xf numFmtId="172" fontId="11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top" wrapText="1"/>
    </xf>
    <xf numFmtId="172" fontId="0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172" fontId="0" fillId="2" borderId="0" xfId="0" applyNumberFormat="1" applyFont="1" applyFill="1" applyBorder="1" applyAlignment="1">
      <alignment horizontal="center" vertical="center"/>
    </xf>
    <xf numFmtId="17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172" fontId="3" fillId="2" borderId="4" xfId="0" applyNumberFormat="1" applyFont="1" applyFill="1" applyBorder="1" applyAlignment="1">
      <alignment horizontal="center" vertical="center"/>
    </xf>
    <xf numFmtId="172" fontId="0" fillId="2" borderId="2" xfId="0" applyNumberFormat="1" applyFill="1" applyBorder="1" applyAlignment="1">
      <alignment horizontal="center" vertical="center"/>
    </xf>
    <xf numFmtId="172" fontId="5" fillId="2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72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/>
    </xf>
    <xf numFmtId="172" fontId="0" fillId="2" borderId="0" xfId="0" applyNumberFormat="1" applyFill="1" applyAlignment="1">
      <alignment horizontal="center" vertical="center" wrapText="1"/>
    </xf>
    <xf numFmtId="172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/>
    </xf>
    <xf numFmtId="172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72" fontId="5" fillId="2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72" fontId="5" fillId="2" borderId="5" xfId="0" applyNumberFormat="1" applyFont="1" applyFill="1" applyBorder="1" applyAlignment="1">
      <alignment horizontal="center" vertical="center" wrapText="1"/>
    </xf>
    <xf numFmtId="172" fontId="5" fillId="2" borderId="7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72" fontId="4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2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right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left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workbookViewId="0" topLeftCell="A33">
      <selection activeCell="K167" sqref="K167"/>
    </sheetView>
  </sheetViews>
  <sheetFormatPr defaultColWidth="9.140625" defaultRowHeight="12.75"/>
  <cols>
    <col min="1" max="1" width="26.00390625" style="6" customWidth="1"/>
    <col min="2" max="2" width="71.8515625" style="6" customWidth="1"/>
    <col min="3" max="4" width="13.57421875" style="6" hidden="1" customWidth="1"/>
    <col min="5" max="5" width="12.28125" style="6" hidden="1" customWidth="1"/>
    <col min="6" max="6" width="13.28125" style="53" hidden="1" customWidth="1"/>
    <col min="7" max="7" width="13.57421875" style="42" hidden="1" customWidth="1"/>
    <col min="8" max="8" width="10.8515625" style="42" hidden="1" customWidth="1"/>
    <col min="9" max="9" width="15.28125" style="42" hidden="1" customWidth="1"/>
    <col min="10" max="10" width="14.00390625" style="42" hidden="1" customWidth="1"/>
    <col min="11" max="11" width="14.140625" style="42" customWidth="1"/>
    <col min="12" max="12" width="13.140625" style="73" customWidth="1"/>
    <col min="13" max="13" width="8.57421875" style="6" customWidth="1"/>
    <col min="14" max="16384" width="9.140625" style="6" customWidth="1"/>
  </cols>
  <sheetData>
    <row r="1" spans="1:13" ht="17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96" t="s">
        <v>204</v>
      </c>
      <c r="L1" s="96"/>
      <c r="M1" s="96"/>
    </row>
    <row r="2" spans="1:13" ht="13.5" customHeight="1">
      <c r="A2" s="82" t="s">
        <v>198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5.75" customHeight="1">
      <c r="A3" s="42"/>
      <c r="B3" s="42"/>
      <c r="C3" s="42"/>
      <c r="D3" s="42"/>
      <c r="E3" s="42"/>
      <c r="F3" s="42"/>
      <c r="K3" s="112" t="s">
        <v>203</v>
      </c>
      <c r="L3" s="112"/>
      <c r="M3" s="112"/>
    </row>
    <row r="4" spans="1:13" ht="62.25" customHeight="1">
      <c r="A4" s="94" t="s">
        <v>202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5"/>
      <c r="M4" s="95"/>
    </row>
    <row r="5" spans="1:13" ht="13.5" thickBot="1">
      <c r="A5" s="87" t="s">
        <v>200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12.75" customHeight="1">
      <c r="A6" s="88" t="s">
        <v>34</v>
      </c>
      <c r="B6" s="90" t="s">
        <v>35</v>
      </c>
      <c r="C6" s="92" t="s">
        <v>166</v>
      </c>
      <c r="D6" s="100" t="s">
        <v>177</v>
      </c>
      <c r="E6" s="38" t="s">
        <v>173</v>
      </c>
      <c r="F6" s="102" t="s">
        <v>178</v>
      </c>
      <c r="G6" s="107" t="s">
        <v>184</v>
      </c>
      <c r="H6" s="110" t="s">
        <v>185</v>
      </c>
      <c r="I6" s="107" t="s">
        <v>186</v>
      </c>
      <c r="J6" s="81" t="s">
        <v>187</v>
      </c>
      <c r="K6" s="92" t="s">
        <v>201</v>
      </c>
      <c r="L6" s="83" t="s">
        <v>205</v>
      </c>
      <c r="M6" s="85" t="s">
        <v>199</v>
      </c>
    </row>
    <row r="7" spans="1:13" ht="27.75" customHeight="1" thickBot="1">
      <c r="A7" s="89"/>
      <c r="B7" s="91"/>
      <c r="C7" s="93"/>
      <c r="D7" s="101"/>
      <c r="E7" s="62" t="s">
        <v>174</v>
      </c>
      <c r="F7" s="103"/>
      <c r="G7" s="80"/>
      <c r="H7" s="111"/>
      <c r="I7" s="80"/>
      <c r="J7" s="108"/>
      <c r="K7" s="93"/>
      <c r="L7" s="84"/>
      <c r="M7" s="86"/>
    </row>
    <row r="8" spans="1:13" ht="13.5" thickBot="1">
      <c r="A8" s="63">
        <v>1</v>
      </c>
      <c r="B8" s="64">
        <v>2</v>
      </c>
      <c r="C8" s="65">
        <v>3</v>
      </c>
      <c r="D8" s="66">
        <v>4</v>
      </c>
      <c r="E8" s="67">
        <v>5</v>
      </c>
      <c r="F8" s="68">
        <v>6</v>
      </c>
      <c r="G8" s="61">
        <v>3</v>
      </c>
      <c r="H8" s="69">
        <v>4</v>
      </c>
      <c r="I8" s="61">
        <v>3</v>
      </c>
      <c r="J8" s="70">
        <v>4</v>
      </c>
      <c r="K8" s="69">
        <v>3</v>
      </c>
      <c r="L8" s="74">
        <v>4</v>
      </c>
      <c r="M8" s="71">
        <v>5</v>
      </c>
    </row>
    <row r="9" spans="1:5" ht="0.75" customHeight="1">
      <c r="A9" s="1"/>
      <c r="B9" s="1"/>
      <c r="C9" s="27"/>
      <c r="D9" s="27"/>
      <c r="E9" s="37"/>
    </row>
    <row r="10" spans="1:13" s="44" customFormat="1" ht="20.25" customHeight="1">
      <c r="A10" s="16" t="s">
        <v>0</v>
      </c>
      <c r="B10" s="17" t="s">
        <v>47</v>
      </c>
      <c r="C10" s="18">
        <f>C12+C14+C18+C26+C31+C47+C51+C55+C65+C68</f>
        <v>1444672.4</v>
      </c>
      <c r="D10" s="18"/>
      <c r="E10" s="18">
        <f>C10+D10</f>
        <v>1444672.4</v>
      </c>
      <c r="F10" s="56"/>
      <c r="G10" s="43">
        <f aca="true" t="shared" si="0" ref="G10:G73">E10+F10</f>
        <v>1444672.4</v>
      </c>
      <c r="H10" s="43">
        <f>H12+H14+H18+H26+H31+H47+H51+H55+H65+H68</f>
        <v>41239</v>
      </c>
      <c r="I10" s="43">
        <f>H10+G10</f>
        <v>1485911.4</v>
      </c>
      <c r="J10" s="43">
        <f>J12</f>
        <v>4176</v>
      </c>
      <c r="K10" s="43">
        <f>I10+J10</f>
        <v>1490087.4</v>
      </c>
      <c r="L10" s="43">
        <f>L12+L14+L18+L26+L28+L47+L51+L55+L65+L68+L31+L74</f>
        <v>756252.2999999998</v>
      </c>
      <c r="M10" s="43">
        <f>L10/K10%</f>
        <v>50.752210910581475</v>
      </c>
    </row>
    <row r="11" spans="1:13" ht="15" hidden="1">
      <c r="A11" s="2"/>
      <c r="B11" s="3"/>
      <c r="C11" s="27"/>
      <c r="D11" s="27"/>
      <c r="E11" s="27">
        <f aca="true" t="shared" si="1" ref="E11:E77">C11+D11</f>
        <v>0</v>
      </c>
      <c r="F11" s="42"/>
      <c r="G11" s="45">
        <f t="shared" si="0"/>
        <v>0</v>
      </c>
      <c r="I11" s="45">
        <f aca="true" t="shared" si="2" ref="I11:I77">H11+G11</f>
        <v>0</v>
      </c>
      <c r="J11" s="45"/>
      <c r="K11" s="45">
        <f aca="true" t="shared" si="3" ref="K11:K77">I11+J11</f>
        <v>0</v>
      </c>
      <c r="L11" s="42"/>
      <c r="M11" s="45" t="e">
        <f aca="true" t="shared" si="4" ref="M11:M77">L11/K11%</f>
        <v>#DIV/0!</v>
      </c>
    </row>
    <row r="12" spans="1:13" s="47" customFormat="1" ht="18" customHeight="1">
      <c r="A12" s="9" t="s">
        <v>1</v>
      </c>
      <c r="B12" s="13" t="s">
        <v>2</v>
      </c>
      <c r="C12" s="18">
        <f>C13</f>
        <v>702006</v>
      </c>
      <c r="D12" s="18"/>
      <c r="E12" s="18">
        <f t="shared" si="1"/>
        <v>702006</v>
      </c>
      <c r="F12" s="57"/>
      <c r="G12" s="46">
        <f t="shared" si="0"/>
        <v>702006</v>
      </c>
      <c r="H12" s="46">
        <f>H13</f>
        <v>10978</v>
      </c>
      <c r="I12" s="46">
        <f t="shared" si="2"/>
        <v>712984</v>
      </c>
      <c r="J12" s="46">
        <f>J13</f>
        <v>4176</v>
      </c>
      <c r="K12" s="46">
        <f t="shared" si="3"/>
        <v>717160</v>
      </c>
      <c r="L12" s="57">
        <f>L13</f>
        <v>337070.5</v>
      </c>
      <c r="M12" s="46">
        <f t="shared" si="4"/>
        <v>47.00073902615873</v>
      </c>
    </row>
    <row r="13" spans="1:13" ht="18.75" customHeight="1">
      <c r="A13" s="4" t="s">
        <v>3</v>
      </c>
      <c r="B13" s="5" t="s">
        <v>29</v>
      </c>
      <c r="C13" s="30">
        <v>702006</v>
      </c>
      <c r="D13" s="30"/>
      <c r="E13" s="30">
        <f t="shared" si="1"/>
        <v>702006</v>
      </c>
      <c r="F13" s="42"/>
      <c r="G13" s="45">
        <f t="shared" si="0"/>
        <v>702006</v>
      </c>
      <c r="H13" s="45">
        <v>10978</v>
      </c>
      <c r="I13" s="45">
        <f>H13+G13</f>
        <v>712984</v>
      </c>
      <c r="J13" s="45">
        <f>5176-1000</f>
        <v>4176</v>
      </c>
      <c r="K13" s="45">
        <f t="shared" si="3"/>
        <v>717160</v>
      </c>
      <c r="L13" s="42">
        <v>337070.5</v>
      </c>
      <c r="M13" s="45">
        <f t="shared" si="4"/>
        <v>47.00073902615873</v>
      </c>
    </row>
    <row r="14" spans="1:13" s="47" customFormat="1" ht="17.25" customHeight="1">
      <c r="A14" s="9" t="s">
        <v>4</v>
      </c>
      <c r="B14" s="13" t="s">
        <v>5</v>
      </c>
      <c r="C14" s="18">
        <f>C15+C17</f>
        <v>171033</v>
      </c>
      <c r="D14" s="18"/>
      <c r="E14" s="18">
        <f t="shared" si="1"/>
        <v>171033</v>
      </c>
      <c r="F14" s="57"/>
      <c r="G14" s="46">
        <f t="shared" si="0"/>
        <v>171033</v>
      </c>
      <c r="H14" s="57">
        <f>H15+H17</f>
        <v>0</v>
      </c>
      <c r="I14" s="46">
        <f t="shared" si="2"/>
        <v>171033</v>
      </c>
      <c r="J14" s="57"/>
      <c r="K14" s="46">
        <f t="shared" si="3"/>
        <v>171033</v>
      </c>
      <c r="L14" s="46">
        <f>L15+L17</f>
        <v>102071.70000000001</v>
      </c>
      <c r="M14" s="46">
        <f t="shared" si="4"/>
        <v>59.679535528231405</v>
      </c>
    </row>
    <row r="15" spans="1:13" ht="16.5" customHeight="1">
      <c r="A15" s="4" t="s">
        <v>50</v>
      </c>
      <c r="B15" s="5" t="s">
        <v>36</v>
      </c>
      <c r="C15" s="30">
        <v>171032</v>
      </c>
      <c r="D15" s="30"/>
      <c r="E15" s="30">
        <f t="shared" si="1"/>
        <v>171032</v>
      </c>
      <c r="F15" s="42"/>
      <c r="G15" s="45">
        <f t="shared" si="0"/>
        <v>171032</v>
      </c>
      <c r="I15" s="45">
        <f t="shared" si="2"/>
        <v>171032</v>
      </c>
      <c r="K15" s="45">
        <f t="shared" si="3"/>
        <v>171032</v>
      </c>
      <c r="L15" s="42">
        <v>102071.1</v>
      </c>
      <c r="M15" s="45">
        <f t="shared" si="4"/>
        <v>59.679533654520796</v>
      </c>
    </row>
    <row r="16" spans="1:13" ht="14.25" hidden="1">
      <c r="A16" s="4"/>
      <c r="B16" s="5"/>
      <c r="C16" s="30"/>
      <c r="D16" s="30"/>
      <c r="E16" s="30">
        <f t="shared" si="1"/>
        <v>0</v>
      </c>
      <c r="F16" s="42"/>
      <c r="G16" s="45">
        <f t="shared" si="0"/>
        <v>0</v>
      </c>
      <c r="I16" s="45">
        <f t="shared" si="2"/>
        <v>0</v>
      </c>
      <c r="K16" s="45">
        <f t="shared" si="3"/>
        <v>0</v>
      </c>
      <c r="L16" s="42"/>
      <c r="M16" s="45" t="e">
        <f t="shared" si="4"/>
        <v>#DIV/0!</v>
      </c>
    </row>
    <row r="17" spans="1:13" ht="14.25">
      <c r="A17" s="4" t="s">
        <v>85</v>
      </c>
      <c r="B17" s="5" t="s">
        <v>86</v>
      </c>
      <c r="C17" s="30">
        <v>1</v>
      </c>
      <c r="D17" s="30"/>
      <c r="E17" s="30">
        <f t="shared" si="1"/>
        <v>1</v>
      </c>
      <c r="F17" s="42"/>
      <c r="G17" s="45">
        <f t="shared" si="0"/>
        <v>1</v>
      </c>
      <c r="I17" s="45">
        <f t="shared" si="2"/>
        <v>1</v>
      </c>
      <c r="K17" s="45">
        <f t="shared" si="3"/>
        <v>1</v>
      </c>
      <c r="L17" s="45">
        <v>0.6</v>
      </c>
      <c r="M17" s="45">
        <f t="shared" si="4"/>
        <v>60</v>
      </c>
    </row>
    <row r="18" spans="1:13" s="47" customFormat="1" ht="15">
      <c r="A18" s="9" t="s">
        <v>6</v>
      </c>
      <c r="B18" s="13" t="s">
        <v>7</v>
      </c>
      <c r="C18" s="18">
        <f>C19+C21</f>
        <v>120973</v>
      </c>
      <c r="D18" s="18"/>
      <c r="E18" s="18">
        <f t="shared" si="1"/>
        <v>120973</v>
      </c>
      <c r="F18" s="57"/>
      <c r="G18" s="46">
        <f t="shared" si="0"/>
        <v>120973</v>
      </c>
      <c r="H18" s="57">
        <f>H19+H21</f>
        <v>3527</v>
      </c>
      <c r="I18" s="46">
        <f t="shared" si="2"/>
        <v>124500</v>
      </c>
      <c r="J18" s="57"/>
      <c r="K18" s="46">
        <f t="shared" si="3"/>
        <v>124500</v>
      </c>
      <c r="L18" s="46">
        <f>L19+L21</f>
        <v>76804.59999999999</v>
      </c>
      <c r="M18" s="46">
        <f t="shared" si="4"/>
        <v>61.690441767068265</v>
      </c>
    </row>
    <row r="19" spans="1:13" ht="14.25">
      <c r="A19" s="4" t="s">
        <v>51</v>
      </c>
      <c r="B19" s="5" t="s">
        <v>8</v>
      </c>
      <c r="C19" s="30">
        <f>C20</f>
        <v>5804</v>
      </c>
      <c r="D19" s="30"/>
      <c r="E19" s="30">
        <f t="shared" si="1"/>
        <v>5804</v>
      </c>
      <c r="F19" s="42"/>
      <c r="G19" s="45">
        <f t="shared" si="0"/>
        <v>5804</v>
      </c>
      <c r="H19" s="42">
        <f>H20</f>
        <v>2196</v>
      </c>
      <c r="I19" s="45">
        <f t="shared" si="2"/>
        <v>8000</v>
      </c>
      <c r="K19" s="45">
        <f t="shared" si="3"/>
        <v>8000</v>
      </c>
      <c r="L19" s="42">
        <f>L20</f>
        <v>1577.7</v>
      </c>
      <c r="M19" s="45">
        <f t="shared" si="4"/>
        <v>19.72125</v>
      </c>
    </row>
    <row r="20" spans="1:13" s="49" customFormat="1" ht="42.75">
      <c r="A20" s="10" t="s">
        <v>60</v>
      </c>
      <c r="B20" s="14" t="s">
        <v>61</v>
      </c>
      <c r="C20" s="31">
        <v>5804</v>
      </c>
      <c r="D20" s="31"/>
      <c r="E20" s="31">
        <f t="shared" si="1"/>
        <v>5804</v>
      </c>
      <c r="F20" s="58"/>
      <c r="G20" s="48">
        <f t="shared" si="0"/>
        <v>5804</v>
      </c>
      <c r="H20" s="58">
        <v>2196</v>
      </c>
      <c r="I20" s="48">
        <f t="shared" si="2"/>
        <v>8000</v>
      </c>
      <c r="J20" s="58"/>
      <c r="K20" s="48">
        <f t="shared" si="3"/>
        <v>8000</v>
      </c>
      <c r="L20" s="58">
        <v>1577.7</v>
      </c>
      <c r="M20" s="48">
        <f t="shared" si="4"/>
        <v>19.72125</v>
      </c>
    </row>
    <row r="21" spans="1:13" ht="14.25">
      <c r="A21" s="4" t="s">
        <v>52</v>
      </c>
      <c r="B21" s="5" t="s">
        <v>30</v>
      </c>
      <c r="C21" s="30">
        <f>C22+C23</f>
        <v>115169</v>
      </c>
      <c r="D21" s="30"/>
      <c r="E21" s="30">
        <f t="shared" si="1"/>
        <v>115169</v>
      </c>
      <c r="F21" s="42"/>
      <c r="G21" s="45">
        <f t="shared" si="0"/>
        <v>115169</v>
      </c>
      <c r="H21" s="42">
        <f>H22+H23</f>
        <v>1331</v>
      </c>
      <c r="I21" s="45">
        <f t="shared" si="2"/>
        <v>116500</v>
      </c>
      <c r="K21" s="45">
        <f t="shared" si="3"/>
        <v>116500</v>
      </c>
      <c r="L21" s="45">
        <f>L22+L23</f>
        <v>75226.9</v>
      </c>
      <c r="M21" s="45">
        <f t="shared" si="4"/>
        <v>64.57244635193132</v>
      </c>
    </row>
    <row r="22" spans="1:13" s="49" customFormat="1" ht="44.25" customHeight="1">
      <c r="A22" s="10" t="s">
        <v>62</v>
      </c>
      <c r="B22" s="14" t="s">
        <v>63</v>
      </c>
      <c r="C22" s="31">
        <v>9640</v>
      </c>
      <c r="D22" s="31"/>
      <c r="E22" s="31">
        <f t="shared" si="1"/>
        <v>9640</v>
      </c>
      <c r="F22" s="58"/>
      <c r="G22" s="48">
        <f t="shared" si="0"/>
        <v>9640</v>
      </c>
      <c r="H22" s="58">
        <v>111</v>
      </c>
      <c r="I22" s="48">
        <f t="shared" si="2"/>
        <v>9751</v>
      </c>
      <c r="J22" s="58"/>
      <c r="K22" s="48">
        <f t="shared" si="3"/>
        <v>9751</v>
      </c>
      <c r="L22" s="48">
        <v>6872</v>
      </c>
      <c r="M22" s="48">
        <f t="shared" si="4"/>
        <v>70.47482309506717</v>
      </c>
    </row>
    <row r="23" spans="1:13" s="49" customFormat="1" ht="44.25" customHeight="1">
      <c r="A23" s="10" t="s">
        <v>64</v>
      </c>
      <c r="B23" s="14" t="s">
        <v>65</v>
      </c>
      <c r="C23" s="31">
        <v>105529</v>
      </c>
      <c r="D23" s="31"/>
      <c r="E23" s="31">
        <f t="shared" si="1"/>
        <v>105529</v>
      </c>
      <c r="F23" s="58"/>
      <c r="G23" s="48">
        <f t="shared" si="0"/>
        <v>105529</v>
      </c>
      <c r="H23" s="58">
        <v>1220</v>
      </c>
      <c r="I23" s="48">
        <f t="shared" si="2"/>
        <v>106749</v>
      </c>
      <c r="J23" s="58"/>
      <c r="K23" s="48">
        <f t="shared" si="3"/>
        <v>106749</v>
      </c>
      <c r="L23" s="58">
        <v>68354.9</v>
      </c>
      <c r="M23" s="48">
        <f t="shared" si="4"/>
        <v>64.03329305192554</v>
      </c>
    </row>
    <row r="24" spans="1:13" ht="14.25" hidden="1">
      <c r="A24" s="4"/>
      <c r="B24" s="5"/>
      <c r="C24" s="30"/>
      <c r="D24" s="30"/>
      <c r="E24" s="30">
        <f t="shared" si="1"/>
        <v>0</v>
      </c>
      <c r="F24" s="42"/>
      <c r="G24" s="45">
        <f t="shared" si="0"/>
        <v>0</v>
      </c>
      <c r="I24" s="45">
        <f t="shared" si="2"/>
        <v>0</v>
      </c>
      <c r="K24" s="45">
        <f t="shared" si="3"/>
        <v>0</v>
      </c>
      <c r="L24" s="42"/>
      <c r="M24" s="45" t="e">
        <f t="shared" si="4"/>
        <v>#DIV/0!</v>
      </c>
    </row>
    <row r="25" spans="1:13" ht="14.25" hidden="1">
      <c r="A25" s="4"/>
      <c r="B25" s="5"/>
      <c r="C25" s="30"/>
      <c r="D25" s="30"/>
      <c r="E25" s="30">
        <f t="shared" si="1"/>
        <v>0</v>
      </c>
      <c r="F25" s="42"/>
      <c r="G25" s="45">
        <f t="shared" si="0"/>
        <v>0</v>
      </c>
      <c r="I25" s="45">
        <f t="shared" si="2"/>
        <v>0</v>
      </c>
      <c r="K25" s="45">
        <f t="shared" si="3"/>
        <v>0</v>
      </c>
      <c r="L25" s="42"/>
      <c r="M25" s="45" t="e">
        <f t="shared" si="4"/>
        <v>#DIV/0!</v>
      </c>
    </row>
    <row r="26" spans="1:13" s="47" customFormat="1" ht="15">
      <c r="A26" s="9" t="s">
        <v>10</v>
      </c>
      <c r="B26" s="13" t="s">
        <v>11</v>
      </c>
      <c r="C26" s="18">
        <v>46888</v>
      </c>
      <c r="D26" s="18"/>
      <c r="E26" s="18">
        <f t="shared" si="1"/>
        <v>46888</v>
      </c>
      <c r="F26" s="57"/>
      <c r="G26" s="46">
        <f t="shared" si="0"/>
        <v>46888</v>
      </c>
      <c r="H26" s="57">
        <v>21624</v>
      </c>
      <c r="I26" s="46">
        <f t="shared" si="2"/>
        <v>68512</v>
      </c>
      <c r="J26" s="57"/>
      <c r="K26" s="46">
        <f t="shared" si="3"/>
        <v>68512</v>
      </c>
      <c r="L26" s="57">
        <v>37398.4</v>
      </c>
      <c r="M26" s="46">
        <f t="shared" si="4"/>
        <v>54.5866417561887</v>
      </c>
    </row>
    <row r="27" spans="1:13" ht="15" hidden="1">
      <c r="A27" s="2"/>
      <c r="B27" s="3"/>
      <c r="C27" s="18"/>
      <c r="D27" s="18"/>
      <c r="E27" s="18">
        <f t="shared" si="1"/>
        <v>0</v>
      </c>
      <c r="F27" s="42"/>
      <c r="G27" s="45">
        <f t="shared" si="0"/>
        <v>0</v>
      </c>
      <c r="I27" s="45">
        <f t="shared" si="2"/>
        <v>0</v>
      </c>
      <c r="K27" s="45">
        <f t="shared" si="3"/>
        <v>0</v>
      </c>
      <c r="L27" s="42"/>
      <c r="M27" s="45" t="e">
        <f t="shared" si="4"/>
        <v>#DIV/0!</v>
      </c>
    </row>
    <row r="28" spans="1:13" s="47" customFormat="1" ht="30">
      <c r="A28" s="9" t="s">
        <v>9</v>
      </c>
      <c r="B28" s="13" t="s">
        <v>45</v>
      </c>
      <c r="C28" s="18"/>
      <c r="D28" s="18"/>
      <c r="E28" s="18">
        <f t="shared" si="1"/>
        <v>0</v>
      </c>
      <c r="F28" s="57"/>
      <c r="G28" s="46">
        <f t="shared" si="0"/>
        <v>0</v>
      </c>
      <c r="H28" s="57"/>
      <c r="I28" s="46">
        <f t="shared" si="2"/>
        <v>0</v>
      </c>
      <c r="J28" s="57"/>
      <c r="K28" s="46"/>
      <c r="L28" s="57">
        <v>767.9</v>
      </c>
      <c r="M28" s="46"/>
    </row>
    <row r="29" spans="1:13" ht="42.75" hidden="1">
      <c r="A29" s="4" t="s">
        <v>12</v>
      </c>
      <c r="B29" s="5" t="s">
        <v>37</v>
      </c>
      <c r="C29" s="18"/>
      <c r="D29" s="18"/>
      <c r="E29" s="18">
        <f t="shared" si="1"/>
        <v>0</v>
      </c>
      <c r="F29" s="42"/>
      <c r="G29" s="45">
        <f t="shared" si="0"/>
        <v>0</v>
      </c>
      <c r="I29" s="45">
        <f t="shared" si="2"/>
        <v>0</v>
      </c>
      <c r="K29" s="45">
        <f t="shared" si="3"/>
        <v>0</v>
      </c>
      <c r="L29" s="42"/>
      <c r="M29" s="45" t="e">
        <f t="shared" si="4"/>
        <v>#DIV/0!</v>
      </c>
    </row>
    <row r="30" spans="1:13" ht="15" hidden="1">
      <c r="A30" s="4"/>
      <c r="B30" s="5"/>
      <c r="C30" s="18"/>
      <c r="D30" s="18"/>
      <c r="E30" s="18">
        <f t="shared" si="1"/>
        <v>0</v>
      </c>
      <c r="F30" s="42"/>
      <c r="G30" s="45">
        <f t="shared" si="0"/>
        <v>0</v>
      </c>
      <c r="I30" s="45">
        <f t="shared" si="2"/>
        <v>0</v>
      </c>
      <c r="K30" s="45">
        <f t="shared" si="3"/>
        <v>0</v>
      </c>
      <c r="L30" s="42"/>
      <c r="M30" s="45" t="e">
        <f t="shared" si="4"/>
        <v>#DIV/0!</v>
      </c>
    </row>
    <row r="31" spans="1:13" s="47" customFormat="1" ht="30">
      <c r="A31" s="9" t="s">
        <v>13</v>
      </c>
      <c r="B31" s="13" t="s">
        <v>38</v>
      </c>
      <c r="C31" s="18">
        <f>C32+C33+C41+C43</f>
        <v>114166</v>
      </c>
      <c r="D31" s="18"/>
      <c r="E31" s="18">
        <f t="shared" si="1"/>
        <v>114166</v>
      </c>
      <c r="F31" s="57"/>
      <c r="G31" s="46">
        <f t="shared" si="0"/>
        <v>114166</v>
      </c>
      <c r="H31" s="57">
        <f>H32+H33+H41+H43</f>
        <v>2490</v>
      </c>
      <c r="I31" s="46">
        <f t="shared" si="2"/>
        <v>116656</v>
      </c>
      <c r="J31" s="57"/>
      <c r="K31" s="46">
        <f t="shared" si="3"/>
        <v>116656</v>
      </c>
      <c r="L31" s="46">
        <f>L32+L33+L41+L43</f>
        <v>57404.50000000001</v>
      </c>
      <c r="M31" s="46">
        <f t="shared" si="4"/>
        <v>49.208356192566185</v>
      </c>
    </row>
    <row r="32" spans="1:13" ht="44.25" customHeight="1">
      <c r="A32" s="4" t="s">
        <v>56</v>
      </c>
      <c r="B32" s="5" t="s">
        <v>68</v>
      </c>
      <c r="C32" s="30">
        <v>1000</v>
      </c>
      <c r="D32" s="30"/>
      <c r="E32" s="30">
        <f t="shared" si="1"/>
        <v>1000</v>
      </c>
      <c r="F32" s="42"/>
      <c r="G32" s="45">
        <f t="shared" si="0"/>
        <v>1000</v>
      </c>
      <c r="I32" s="45">
        <f t="shared" si="2"/>
        <v>1000</v>
      </c>
      <c r="K32" s="45">
        <f t="shared" si="3"/>
        <v>1000</v>
      </c>
      <c r="L32" s="42">
        <v>72.8</v>
      </c>
      <c r="M32" s="45">
        <f t="shared" si="4"/>
        <v>7.279999999999999</v>
      </c>
    </row>
    <row r="33" spans="1:13" ht="73.5" customHeight="1">
      <c r="A33" s="4" t="s">
        <v>14</v>
      </c>
      <c r="B33" s="5" t="s">
        <v>66</v>
      </c>
      <c r="C33" s="30">
        <f>C34+C36</f>
        <v>97656</v>
      </c>
      <c r="D33" s="30"/>
      <c r="E33" s="30">
        <f t="shared" si="1"/>
        <v>97656</v>
      </c>
      <c r="F33" s="42"/>
      <c r="G33" s="45">
        <f t="shared" si="0"/>
        <v>97656</v>
      </c>
      <c r="I33" s="45">
        <f t="shared" si="2"/>
        <v>97656</v>
      </c>
      <c r="K33" s="45">
        <f t="shared" si="3"/>
        <v>97656</v>
      </c>
      <c r="L33" s="45">
        <f>L34+L36+L35</f>
        <v>47966</v>
      </c>
      <c r="M33" s="45">
        <f t="shared" si="4"/>
        <v>49.11730974031294</v>
      </c>
    </row>
    <row r="34" spans="1:13" s="49" customFormat="1" ht="73.5" customHeight="1">
      <c r="A34" s="10" t="s">
        <v>69</v>
      </c>
      <c r="B34" s="14" t="s">
        <v>67</v>
      </c>
      <c r="C34" s="31">
        <v>52656</v>
      </c>
      <c r="D34" s="31"/>
      <c r="E34" s="31">
        <f t="shared" si="1"/>
        <v>52656</v>
      </c>
      <c r="F34" s="58"/>
      <c r="G34" s="48">
        <f t="shared" si="0"/>
        <v>52656</v>
      </c>
      <c r="H34" s="58"/>
      <c r="I34" s="48">
        <f t="shared" si="2"/>
        <v>52656</v>
      </c>
      <c r="J34" s="58"/>
      <c r="K34" s="48">
        <f t="shared" si="3"/>
        <v>52656</v>
      </c>
      <c r="L34" s="58">
        <v>20871.8</v>
      </c>
      <c r="M34" s="48">
        <f t="shared" si="4"/>
        <v>39.63802795502887</v>
      </c>
    </row>
    <row r="35" spans="1:13" s="49" customFormat="1" ht="73.5" customHeight="1">
      <c r="A35" s="10" t="s">
        <v>192</v>
      </c>
      <c r="B35" s="14" t="s">
        <v>191</v>
      </c>
      <c r="C35" s="31"/>
      <c r="D35" s="31"/>
      <c r="E35" s="31"/>
      <c r="F35" s="58"/>
      <c r="G35" s="48"/>
      <c r="H35" s="58"/>
      <c r="I35" s="48"/>
      <c r="J35" s="58"/>
      <c r="K35" s="48"/>
      <c r="L35" s="58">
        <v>1.9</v>
      </c>
      <c r="M35" s="48"/>
    </row>
    <row r="36" spans="1:13" s="49" customFormat="1" ht="57">
      <c r="A36" s="10" t="s">
        <v>57</v>
      </c>
      <c r="B36" s="14" t="s">
        <v>70</v>
      </c>
      <c r="C36" s="31">
        <v>45000</v>
      </c>
      <c r="D36" s="31"/>
      <c r="E36" s="31">
        <f t="shared" si="1"/>
        <v>45000</v>
      </c>
      <c r="F36" s="58"/>
      <c r="G36" s="48">
        <f t="shared" si="0"/>
        <v>45000</v>
      </c>
      <c r="H36" s="58"/>
      <c r="I36" s="48">
        <f t="shared" si="2"/>
        <v>45000</v>
      </c>
      <c r="J36" s="58"/>
      <c r="K36" s="48">
        <f t="shared" si="3"/>
        <v>45000</v>
      </c>
      <c r="L36" s="58">
        <v>27092.3</v>
      </c>
      <c r="M36" s="48">
        <f t="shared" si="4"/>
        <v>60.20511111111111</v>
      </c>
    </row>
    <row r="37" spans="1:13" ht="14.25" hidden="1">
      <c r="A37" s="4"/>
      <c r="B37" s="5" t="s">
        <v>27</v>
      </c>
      <c r="C37" s="30"/>
      <c r="D37" s="30"/>
      <c r="E37" s="30">
        <f t="shared" si="1"/>
        <v>0</v>
      </c>
      <c r="F37" s="42"/>
      <c r="G37" s="45">
        <f t="shared" si="0"/>
        <v>0</v>
      </c>
      <c r="I37" s="45">
        <f t="shared" si="2"/>
        <v>0</v>
      </c>
      <c r="K37" s="45">
        <f t="shared" si="3"/>
        <v>0</v>
      </c>
      <c r="L37" s="42"/>
      <c r="M37" s="45" t="e">
        <f t="shared" si="4"/>
        <v>#DIV/0!</v>
      </c>
    </row>
    <row r="38" spans="1:13" ht="14.25" hidden="1">
      <c r="A38" s="4"/>
      <c r="B38" s="5" t="s">
        <v>28</v>
      </c>
      <c r="C38" s="30"/>
      <c r="D38" s="30"/>
      <c r="E38" s="30">
        <f t="shared" si="1"/>
        <v>0</v>
      </c>
      <c r="F38" s="42"/>
      <c r="G38" s="45">
        <f t="shared" si="0"/>
        <v>0</v>
      </c>
      <c r="I38" s="45">
        <f t="shared" si="2"/>
        <v>0</v>
      </c>
      <c r="K38" s="45">
        <f t="shared" si="3"/>
        <v>0</v>
      </c>
      <c r="L38" s="42"/>
      <c r="M38" s="45" t="e">
        <f t="shared" si="4"/>
        <v>#DIV/0!</v>
      </c>
    </row>
    <row r="39" spans="1:13" ht="14.25" hidden="1">
      <c r="A39" s="4"/>
      <c r="B39" s="5" t="s">
        <v>15</v>
      </c>
      <c r="C39" s="30"/>
      <c r="D39" s="30"/>
      <c r="E39" s="30">
        <f t="shared" si="1"/>
        <v>0</v>
      </c>
      <c r="F39" s="42"/>
      <c r="G39" s="45">
        <f t="shared" si="0"/>
        <v>0</v>
      </c>
      <c r="I39" s="45">
        <f t="shared" si="2"/>
        <v>0</v>
      </c>
      <c r="K39" s="45">
        <f t="shared" si="3"/>
        <v>0</v>
      </c>
      <c r="L39" s="42"/>
      <c r="M39" s="45" t="e">
        <f t="shared" si="4"/>
        <v>#DIV/0!</v>
      </c>
    </row>
    <row r="40" spans="1:13" ht="14.25" hidden="1">
      <c r="A40" s="4"/>
      <c r="B40" s="5" t="s">
        <v>16</v>
      </c>
      <c r="C40" s="30"/>
      <c r="D40" s="30"/>
      <c r="E40" s="30">
        <f t="shared" si="1"/>
        <v>0</v>
      </c>
      <c r="F40" s="42"/>
      <c r="G40" s="45">
        <f t="shared" si="0"/>
        <v>0</v>
      </c>
      <c r="I40" s="45">
        <f t="shared" si="2"/>
        <v>0</v>
      </c>
      <c r="K40" s="45">
        <f t="shared" si="3"/>
        <v>0</v>
      </c>
      <c r="L40" s="42"/>
      <c r="M40" s="45" t="e">
        <f t="shared" si="4"/>
        <v>#DIV/0!</v>
      </c>
    </row>
    <row r="41" spans="1:13" ht="45" customHeight="1">
      <c r="A41" s="4" t="s">
        <v>58</v>
      </c>
      <c r="B41" s="5" t="s">
        <v>59</v>
      </c>
      <c r="C41" s="30">
        <v>1210</v>
      </c>
      <c r="D41" s="30"/>
      <c r="E41" s="30">
        <f t="shared" si="1"/>
        <v>1210</v>
      </c>
      <c r="F41" s="42"/>
      <c r="G41" s="45">
        <f t="shared" si="0"/>
        <v>1210</v>
      </c>
      <c r="H41" s="42">
        <v>2490</v>
      </c>
      <c r="I41" s="45">
        <f t="shared" si="2"/>
        <v>3700</v>
      </c>
      <c r="K41" s="45">
        <f t="shared" si="3"/>
        <v>3700</v>
      </c>
      <c r="L41" s="42">
        <v>2469.8</v>
      </c>
      <c r="M41" s="45">
        <f t="shared" si="4"/>
        <v>66.75135135135136</v>
      </c>
    </row>
    <row r="42" spans="1:13" ht="14.25" hidden="1">
      <c r="A42" s="4"/>
      <c r="B42" s="5"/>
      <c r="C42" s="30"/>
      <c r="D42" s="30"/>
      <c r="E42" s="30">
        <f t="shared" si="1"/>
        <v>0</v>
      </c>
      <c r="F42" s="42"/>
      <c r="G42" s="45">
        <f t="shared" si="0"/>
        <v>0</v>
      </c>
      <c r="I42" s="45">
        <f t="shared" si="2"/>
        <v>0</v>
      </c>
      <c r="K42" s="45">
        <f t="shared" si="3"/>
        <v>0</v>
      </c>
      <c r="L42" s="42"/>
      <c r="M42" s="45" t="e">
        <f t="shared" si="4"/>
        <v>#DIV/0!</v>
      </c>
    </row>
    <row r="43" spans="1:13" ht="59.25" customHeight="1">
      <c r="A43" s="4" t="s">
        <v>72</v>
      </c>
      <c r="B43" s="5" t="s">
        <v>71</v>
      </c>
      <c r="C43" s="35">
        <f>C44+C45+C46</f>
        <v>14300</v>
      </c>
      <c r="D43" s="35"/>
      <c r="E43" s="35">
        <f t="shared" si="1"/>
        <v>14300</v>
      </c>
      <c r="F43" s="42"/>
      <c r="G43" s="45">
        <f t="shared" si="0"/>
        <v>14300</v>
      </c>
      <c r="I43" s="45">
        <f t="shared" si="2"/>
        <v>14300</v>
      </c>
      <c r="K43" s="45">
        <f t="shared" si="3"/>
        <v>14300</v>
      </c>
      <c r="L43" s="42">
        <f>L44+L45+L46</f>
        <v>6895.9</v>
      </c>
      <c r="M43" s="45">
        <f t="shared" si="4"/>
        <v>48.223076923076924</v>
      </c>
    </row>
    <row r="44" spans="1:13" s="49" customFormat="1" ht="30.75" customHeight="1">
      <c r="A44" s="10"/>
      <c r="B44" s="14" t="s">
        <v>154</v>
      </c>
      <c r="C44" s="31">
        <v>3000</v>
      </c>
      <c r="D44" s="31"/>
      <c r="E44" s="31">
        <f t="shared" si="1"/>
        <v>3000</v>
      </c>
      <c r="F44" s="58"/>
      <c r="G44" s="48">
        <f t="shared" si="0"/>
        <v>3000</v>
      </c>
      <c r="H44" s="58"/>
      <c r="I44" s="48">
        <f t="shared" si="2"/>
        <v>3000</v>
      </c>
      <c r="J44" s="58"/>
      <c r="K44" s="48">
        <f t="shared" si="3"/>
        <v>3000</v>
      </c>
      <c r="L44" s="58">
        <v>1592.9</v>
      </c>
      <c r="M44" s="48">
        <f t="shared" si="4"/>
        <v>53.09666666666667</v>
      </c>
    </row>
    <row r="45" spans="1:13" s="49" customFormat="1" ht="30.75" customHeight="1">
      <c r="A45" s="10"/>
      <c r="B45" s="14" t="s">
        <v>155</v>
      </c>
      <c r="C45" s="31">
        <v>6500</v>
      </c>
      <c r="D45" s="31"/>
      <c r="E45" s="31">
        <f t="shared" si="1"/>
        <v>6500</v>
      </c>
      <c r="F45" s="58"/>
      <c r="G45" s="48">
        <f t="shared" si="0"/>
        <v>6500</v>
      </c>
      <c r="H45" s="58">
        <v>-5176</v>
      </c>
      <c r="I45" s="48">
        <f t="shared" si="2"/>
        <v>1324</v>
      </c>
      <c r="J45" s="58"/>
      <c r="K45" s="48">
        <f t="shared" si="3"/>
        <v>1324</v>
      </c>
      <c r="L45" s="58">
        <v>1500.4</v>
      </c>
      <c r="M45" s="48">
        <f t="shared" si="4"/>
        <v>113.32326283987916</v>
      </c>
    </row>
    <row r="46" spans="1:13" s="49" customFormat="1" ht="18.75" customHeight="1">
      <c r="A46" s="10"/>
      <c r="B46" s="14" t="s">
        <v>156</v>
      </c>
      <c r="C46" s="31">
        <v>4800</v>
      </c>
      <c r="D46" s="31"/>
      <c r="E46" s="31">
        <f t="shared" si="1"/>
        <v>4800</v>
      </c>
      <c r="F46" s="58"/>
      <c r="G46" s="48">
        <f t="shared" si="0"/>
        <v>4800</v>
      </c>
      <c r="H46" s="58"/>
      <c r="I46" s="48">
        <f t="shared" si="2"/>
        <v>4800</v>
      </c>
      <c r="J46" s="58"/>
      <c r="K46" s="48">
        <f t="shared" si="3"/>
        <v>4800</v>
      </c>
      <c r="L46" s="58">
        <v>3802.6</v>
      </c>
      <c r="M46" s="48">
        <f t="shared" si="4"/>
        <v>79.22083333333333</v>
      </c>
    </row>
    <row r="47" spans="1:13" s="47" customFormat="1" ht="15">
      <c r="A47" s="9" t="s">
        <v>17</v>
      </c>
      <c r="B47" s="13" t="s">
        <v>73</v>
      </c>
      <c r="C47" s="18">
        <f>C48</f>
        <v>4440</v>
      </c>
      <c r="D47" s="18"/>
      <c r="E47" s="18">
        <f t="shared" si="1"/>
        <v>4440</v>
      </c>
      <c r="F47" s="57"/>
      <c r="G47" s="46">
        <f t="shared" si="0"/>
        <v>4440</v>
      </c>
      <c r="H47" s="57"/>
      <c r="I47" s="46">
        <f t="shared" si="2"/>
        <v>4440</v>
      </c>
      <c r="J47" s="57"/>
      <c r="K47" s="46">
        <f t="shared" si="3"/>
        <v>4440</v>
      </c>
      <c r="L47" s="57">
        <f>L48</f>
        <v>3547.2</v>
      </c>
      <c r="M47" s="46">
        <f t="shared" si="4"/>
        <v>79.89189189189189</v>
      </c>
    </row>
    <row r="48" spans="1:13" ht="14.25">
      <c r="A48" s="4" t="s">
        <v>18</v>
      </c>
      <c r="B48" s="5" t="s">
        <v>39</v>
      </c>
      <c r="C48" s="30">
        <v>4440</v>
      </c>
      <c r="D48" s="30"/>
      <c r="E48" s="30">
        <f t="shared" si="1"/>
        <v>4440</v>
      </c>
      <c r="F48" s="42"/>
      <c r="G48" s="45">
        <f t="shared" si="0"/>
        <v>4440</v>
      </c>
      <c r="I48" s="45">
        <f t="shared" si="2"/>
        <v>4440</v>
      </c>
      <c r="K48" s="45">
        <f t="shared" si="3"/>
        <v>4440</v>
      </c>
      <c r="L48" s="42">
        <v>3547.2</v>
      </c>
      <c r="M48" s="45">
        <f t="shared" si="4"/>
        <v>79.89189189189189</v>
      </c>
    </row>
    <row r="49" spans="1:13" ht="14.25" hidden="1">
      <c r="A49" s="4"/>
      <c r="B49" s="5"/>
      <c r="C49" s="30"/>
      <c r="D49" s="30"/>
      <c r="E49" s="30">
        <f t="shared" si="1"/>
        <v>0</v>
      </c>
      <c r="F49" s="42"/>
      <c r="G49" s="45">
        <f t="shared" si="0"/>
        <v>0</v>
      </c>
      <c r="I49" s="45">
        <f t="shared" si="2"/>
        <v>0</v>
      </c>
      <c r="K49" s="45">
        <f t="shared" si="3"/>
        <v>0</v>
      </c>
      <c r="L49" s="42"/>
      <c r="M49" s="45" t="e">
        <f t="shared" si="4"/>
        <v>#DIV/0!</v>
      </c>
    </row>
    <row r="50" spans="1:13" ht="14.25" hidden="1">
      <c r="A50" s="4"/>
      <c r="B50" s="5"/>
      <c r="C50" s="30"/>
      <c r="D50" s="30"/>
      <c r="E50" s="30">
        <f t="shared" si="1"/>
        <v>0</v>
      </c>
      <c r="F50" s="42"/>
      <c r="G50" s="45">
        <f t="shared" si="0"/>
        <v>0</v>
      </c>
      <c r="I50" s="45">
        <f t="shared" si="2"/>
        <v>0</v>
      </c>
      <c r="K50" s="45">
        <f t="shared" si="3"/>
        <v>0</v>
      </c>
      <c r="L50" s="42"/>
      <c r="M50" s="45" t="e">
        <f t="shared" si="4"/>
        <v>#DIV/0!</v>
      </c>
    </row>
    <row r="51" spans="1:13" s="47" customFormat="1" ht="28.5" customHeight="1">
      <c r="A51" s="9" t="s">
        <v>19</v>
      </c>
      <c r="B51" s="13" t="s">
        <v>40</v>
      </c>
      <c r="C51" s="18">
        <f>C52</f>
        <v>207713.4</v>
      </c>
      <c r="D51" s="18"/>
      <c r="E51" s="18">
        <f t="shared" si="1"/>
        <v>207713.4</v>
      </c>
      <c r="F51" s="57"/>
      <c r="G51" s="46">
        <f t="shared" si="0"/>
        <v>207713.4</v>
      </c>
      <c r="H51" s="57">
        <f>H52</f>
        <v>300</v>
      </c>
      <c r="I51" s="46">
        <f t="shared" si="2"/>
        <v>208013.4</v>
      </c>
      <c r="J51" s="57"/>
      <c r="K51" s="46">
        <f t="shared" si="3"/>
        <v>208013.4</v>
      </c>
      <c r="L51" s="57">
        <f>L52</f>
        <v>88805.1</v>
      </c>
      <c r="M51" s="46">
        <f t="shared" si="4"/>
        <v>42.69200926478775</v>
      </c>
    </row>
    <row r="52" spans="1:13" ht="30.75" customHeight="1">
      <c r="A52" s="4" t="s">
        <v>31</v>
      </c>
      <c r="B52" s="5" t="s">
        <v>41</v>
      </c>
      <c r="C52" s="30">
        <f>C53</f>
        <v>207713.4</v>
      </c>
      <c r="D52" s="30"/>
      <c r="E52" s="30">
        <f t="shared" si="1"/>
        <v>207713.4</v>
      </c>
      <c r="F52" s="42"/>
      <c r="G52" s="45">
        <f t="shared" si="0"/>
        <v>207713.4</v>
      </c>
      <c r="H52" s="42">
        <f>H53</f>
        <v>300</v>
      </c>
      <c r="I52" s="45">
        <f t="shared" si="2"/>
        <v>208013.4</v>
      </c>
      <c r="K52" s="45">
        <f t="shared" si="3"/>
        <v>208013.4</v>
      </c>
      <c r="L52" s="42">
        <f>L53</f>
        <v>88805.1</v>
      </c>
      <c r="M52" s="45">
        <f t="shared" si="4"/>
        <v>42.69200926478775</v>
      </c>
    </row>
    <row r="53" spans="1:13" s="49" customFormat="1" ht="41.25" customHeight="1">
      <c r="A53" s="10" t="s">
        <v>80</v>
      </c>
      <c r="B53" s="14" t="s">
        <v>81</v>
      </c>
      <c r="C53" s="31">
        <v>207713.4</v>
      </c>
      <c r="D53" s="31"/>
      <c r="E53" s="31">
        <f t="shared" si="1"/>
        <v>207713.4</v>
      </c>
      <c r="F53" s="58"/>
      <c r="G53" s="48">
        <f t="shared" si="0"/>
        <v>207713.4</v>
      </c>
      <c r="H53" s="58">
        <v>300</v>
      </c>
      <c r="I53" s="48">
        <f t="shared" si="2"/>
        <v>208013.4</v>
      </c>
      <c r="J53" s="58"/>
      <c r="K53" s="48">
        <f t="shared" si="3"/>
        <v>208013.4</v>
      </c>
      <c r="L53" s="58">
        <v>88805.1</v>
      </c>
      <c r="M53" s="48">
        <f t="shared" si="4"/>
        <v>42.69200926478775</v>
      </c>
    </row>
    <row r="54" spans="1:13" ht="14.25" hidden="1">
      <c r="A54" s="4"/>
      <c r="B54" s="5"/>
      <c r="C54" s="30"/>
      <c r="D54" s="30"/>
      <c r="E54" s="30">
        <f t="shared" si="1"/>
        <v>0</v>
      </c>
      <c r="F54" s="42"/>
      <c r="G54" s="45">
        <f t="shared" si="0"/>
        <v>0</v>
      </c>
      <c r="I54" s="45">
        <f t="shared" si="2"/>
        <v>0</v>
      </c>
      <c r="K54" s="45">
        <f t="shared" si="3"/>
        <v>0</v>
      </c>
      <c r="L54" s="42"/>
      <c r="M54" s="45" t="e">
        <f t="shared" si="4"/>
        <v>#DIV/0!</v>
      </c>
    </row>
    <row r="55" spans="1:13" s="47" customFormat="1" ht="19.5" customHeight="1">
      <c r="A55" s="9" t="s">
        <v>20</v>
      </c>
      <c r="B55" s="13" t="s">
        <v>42</v>
      </c>
      <c r="C55" s="18">
        <f>C56+C57+C63</f>
        <v>45800</v>
      </c>
      <c r="D55" s="18"/>
      <c r="E55" s="18">
        <f t="shared" si="1"/>
        <v>45800</v>
      </c>
      <c r="F55" s="57"/>
      <c r="G55" s="46">
        <f t="shared" si="0"/>
        <v>45800</v>
      </c>
      <c r="H55" s="57">
        <f>H56+H57+H63</f>
        <v>1770</v>
      </c>
      <c r="I55" s="46">
        <f t="shared" si="2"/>
        <v>47570</v>
      </c>
      <c r="J55" s="57"/>
      <c r="K55" s="46">
        <f t="shared" si="3"/>
        <v>47570</v>
      </c>
      <c r="L55" s="46">
        <f>L56+L57+L63</f>
        <v>36507.2</v>
      </c>
      <c r="M55" s="46">
        <f t="shared" si="4"/>
        <v>76.74416649148623</v>
      </c>
    </row>
    <row r="56" spans="1:13" ht="28.5">
      <c r="A56" s="4" t="s">
        <v>74</v>
      </c>
      <c r="B56" s="5" t="s">
        <v>75</v>
      </c>
      <c r="C56" s="30">
        <v>5800</v>
      </c>
      <c r="D56" s="30"/>
      <c r="E56" s="30">
        <f t="shared" si="1"/>
        <v>5800</v>
      </c>
      <c r="F56" s="42"/>
      <c r="G56" s="45">
        <f t="shared" si="0"/>
        <v>5800</v>
      </c>
      <c r="H56" s="42">
        <v>1770</v>
      </c>
      <c r="I56" s="45">
        <f t="shared" si="2"/>
        <v>7570</v>
      </c>
      <c r="K56" s="45">
        <f t="shared" si="3"/>
        <v>7570</v>
      </c>
      <c r="L56" s="45">
        <v>7965</v>
      </c>
      <c r="M56" s="45">
        <f t="shared" si="4"/>
        <v>105.21796565389695</v>
      </c>
    </row>
    <row r="57" spans="1:13" ht="57">
      <c r="A57" s="4" t="s">
        <v>21</v>
      </c>
      <c r="B57" s="5" t="s">
        <v>76</v>
      </c>
      <c r="C57" s="35">
        <f>C62</f>
        <v>30000</v>
      </c>
      <c r="D57" s="35"/>
      <c r="E57" s="35">
        <f t="shared" si="1"/>
        <v>30000</v>
      </c>
      <c r="F57" s="42"/>
      <c r="G57" s="45">
        <f t="shared" si="0"/>
        <v>30000</v>
      </c>
      <c r="I57" s="45">
        <f t="shared" si="2"/>
        <v>30000</v>
      </c>
      <c r="K57" s="45">
        <f t="shared" si="3"/>
        <v>30000</v>
      </c>
      <c r="L57" s="42">
        <f>L62</f>
        <v>18506.3</v>
      </c>
      <c r="M57" s="45">
        <f t="shared" si="4"/>
        <v>61.687666666666665</v>
      </c>
    </row>
    <row r="58" spans="1:13" ht="42.75" hidden="1">
      <c r="A58" s="4" t="s">
        <v>32</v>
      </c>
      <c r="B58" s="5" t="s">
        <v>43</v>
      </c>
      <c r="C58" s="31"/>
      <c r="D58" s="31"/>
      <c r="E58" s="31">
        <f t="shared" si="1"/>
        <v>0</v>
      </c>
      <c r="F58" s="42"/>
      <c r="G58" s="45">
        <f t="shared" si="0"/>
        <v>0</v>
      </c>
      <c r="I58" s="45">
        <f t="shared" si="2"/>
        <v>0</v>
      </c>
      <c r="K58" s="45">
        <f t="shared" si="3"/>
        <v>0</v>
      </c>
      <c r="L58" s="42"/>
      <c r="M58" s="45" t="e">
        <f t="shared" si="4"/>
        <v>#DIV/0!</v>
      </c>
    </row>
    <row r="59" spans="1:13" ht="42.75" hidden="1">
      <c r="A59" s="4" t="s">
        <v>33</v>
      </c>
      <c r="B59" s="5" t="s">
        <v>44</v>
      </c>
      <c r="C59" s="31"/>
      <c r="D59" s="31"/>
      <c r="E59" s="31">
        <f t="shared" si="1"/>
        <v>0</v>
      </c>
      <c r="F59" s="42"/>
      <c r="G59" s="45">
        <f t="shared" si="0"/>
        <v>0</v>
      </c>
      <c r="I59" s="45">
        <f t="shared" si="2"/>
        <v>0</v>
      </c>
      <c r="K59" s="45">
        <f t="shared" si="3"/>
        <v>0</v>
      </c>
      <c r="L59" s="42"/>
      <c r="M59" s="45" t="e">
        <f t="shared" si="4"/>
        <v>#DIV/0!</v>
      </c>
    </row>
    <row r="60" spans="1:13" ht="28.5" hidden="1">
      <c r="A60" s="4" t="s">
        <v>21</v>
      </c>
      <c r="B60" s="5" t="s">
        <v>53</v>
      </c>
      <c r="C60" s="31"/>
      <c r="D60" s="31"/>
      <c r="E60" s="31">
        <f t="shared" si="1"/>
        <v>0</v>
      </c>
      <c r="F60" s="42"/>
      <c r="G60" s="45">
        <f t="shared" si="0"/>
        <v>0</v>
      </c>
      <c r="I60" s="45">
        <f t="shared" si="2"/>
        <v>0</v>
      </c>
      <c r="K60" s="45">
        <f t="shared" si="3"/>
        <v>0</v>
      </c>
      <c r="L60" s="42"/>
      <c r="M60" s="45" t="e">
        <f t="shared" si="4"/>
        <v>#DIV/0!</v>
      </c>
    </row>
    <row r="61" spans="1:13" ht="14.25" hidden="1">
      <c r="A61" s="4" t="s">
        <v>48</v>
      </c>
      <c r="B61" s="5" t="s">
        <v>49</v>
      </c>
      <c r="C61" s="31"/>
      <c r="D61" s="31"/>
      <c r="E61" s="31">
        <f t="shared" si="1"/>
        <v>0</v>
      </c>
      <c r="F61" s="42"/>
      <c r="G61" s="45">
        <f t="shared" si="0"/>
        <v>0</v>
      </c>
      <c r="I61" s="45">
        <f t="shared" si="2"/>
        <v>0</v>
      </c>
      <c r="K61" s="45">
        <f t="shared" si="3"/>
        <v>0</v>
      </c>
      <c r="L61" s="42"/>
      <c r="M61" s="45" t="e">
        <f t="shared" si="4"/>
        <v>#DIV/0!</v>
      </c>
    </row>
    <row r="62" spans="1:13" s="49" customFormat="1" ht="71.25">
      <c r="A62" s="10" t="s">
        <v>82</v>
      </c>
      <c r="B62" s="14" t="s">
        <v>83</v>
      </c>
      <c r="C62" s="31">
        <v>30000</v>
      </c>
      <c r="D62" s="31"/>
      <c r="E62" s="31">
        <f t="shared" si="1"/>
        <v>30000</v>
      </c>
      <c r="F62" s="58"/>
      <c r="G62" s="48">
        <f t="shared" si="0"/>
        <v>30000</v>
      </c>
      <c r="H62" s="58"/>
      <c r="I62" s="48">
        <f t="shared" si="2"/>
        <v>30000</v>
      </c>
      <c r="J62" s="58"/>
      <c r="K62" s="48">
        <f t="shared" si="3"/>
        <v>30000</v>
      </c>
      <c r="L62" s="58">
        <v>18506.3</v>
      </c>
      <c r="M62" s="48">
        <f t="shared" si="4"/>
        <v>61.687666666666665</v>
      </c>
    </row>
    <row r="63" spans="1:13" ht="28.5">
      <c r="A63" s="7" t="s">
        <v>77</v>
      </c>
      <c r="B63" s="8" t="s">
        <v>78</v>
      </c>
      <c r="C63" s="30">
        <v>10000</v>
      </c>
      <c r="D63" s="30"/>
      <c r="E63" s="30">
        <f t="shared" si="1"/>
        <v>10000</v>
      </c>
      <c r="F63" s="42"/>
      <c r="G63" s="45">
        <f t="shared" si="0"/>
        <v>10000</v>
      </c>
      <c r="I63" s="45">
        <f t="shared" si="2"/>
        <v>10000</v>
      </c>
      <c r="K63" s="45">
        <f t="shared" si="3"/>
        <v>10000</v>
      </c>
      <c r="L63" s="42">
        <v>10035.9</v>
      </c>
      <c r="M63" s="45">
        <f t="shared" si="4"/>
        <v>100.359</v>
      </c>
    </row>
    <row r="64" spans="1:13" ht="14.25" hidden="1">
      <c r="A64" s="4"/>
      <c r="B64" s="5"/>
      <c r="C64" s="30"/>
      <c r="D64" s="30"/>
      <c r="E64" s="30">
        <f t="shared" si="1"/>
        <v>0</v>
      </c>
      <c r="F64" s="42"/>
      <c r="G64" s="45">
        <f t="shared" si="0"/>
        <v>0</v>
      </c>
      <c r="I64" s="45">
        <f t="shared" si="2"/>
        <v>0</v>
      </c>
      <c r="K64" s="45">
        <f t="shared" si="3"/>
        <v>0</v>
      </c>
      <c r="L64" s="42"/>
      <c r="M64" s="45" t="e">
        <f t="shared" si="4"/>
        <v>#DIV/0!</v>
      </c>
    </row>
    <row r="65" spans="1:13" s="47" customFormat="1" ht="18" customHeight="1">
      <c r="A65" s="9" t="s">
        <v>22</v>
      </c>
      <c r="B65" s="13" t="s">
        <v>23</v>
      </c>
      <c r="C65" s="18">
        <v>30284</v>
      </c>
      <c r="D65" s="18"/>
      <c r="E65" s="18">
        <f t="shared" si="1"/>
        <v>30284</v>
      </c>
      <c r="F65" s="57"/>
      <c r="G65" s="46">
        <f t="shared" si="0"/>
        <v>30284</v>
      </c>
      <c r="H65" s="57">
        <v>550</v>
      </c>
      <c r="I65" s="46">
        <f t="shared" si="2"/>
        <v>30834</v>
      </c>
      <c r="J65" s="57"/>
      <c r="K65" s="46">
        <f t="shared" si="3"/>
        <v>30834</v>
      </c>
      <c r="L65" s="46">
        <v>14346</v>
      </c>
      <c r="M65" s="46">
        <f t="shared" si="4"/>
        <v>46.526561587857564</v>
      </c>
    </row>
    <row r="66" spans="1:13" ht="15" hidden="1">
      <c r="A66" s="4"/>
      <c r="B66" s="5"/>
      <c r="C66" s="18"/>
      <c r="D66" s="39"/>
      <c r="E66" s="18">
        <f t="shared" si="1"/>
        <v>0</v>
      </c>
      <c r="F66" s="42"/>
      <c r="G66" s="45">
        <f t="shared" si="0"/>
        <v>0</v>
      </c>
      <c r="I66" s="45">
        <f t="shared" si="2"/>
        <v>0</v>
      </c>
      <c r="K66" s="45">
        <f t="shared" si="3"/>
        <v>0</v>
      </c>
      <c r="L66" s="42"/>
      <c r="M66" s="45" t="e">
        <f t="shared" si="4"/>
        <v>#DIV/0!</v>
      </c>
    </row>
    <row r="67" spans="1:13" ht="15" hidden="1">
      <c r="A67" s="4"/>
      <c r="B67" s="5"/>
      <c r="C67" s="18"/>
      <c r="D67" s="39"/>
      <c r="E67" s="18">
        <f t="shared" si="1"/>
        <v>0</v>
      </c>
      <c r="F67" s="42"/>
      <c r="G67" s="45">
        <f t="shared" si="0"/>
        <v>0</v>
      </c>
      <c r="I67" s="45">
        <f t="shared" si="2"/>
        <v>0</v>
      </c>
      <c r="K67" s="45">
        <f t="shared" si="3"/>
        <v>0</v>
      </c>
      <c r="L67" s="42"/>
      <c r="M67" s="45" t="e">
        <f t="shared" si="4"/>
        <v>#DIV/0!</v>
      </c>
    </row>
    <row r="68" spans="1:13" s="47" customFormat="1" ht="19.5" customHeight="1">
      <c r="A68" s="9" t="s">
        <v>24</v>
      </c>
      <c r="B68" s="13" t="s">
        <v>25</v>
      </c>
      <c r="C68" s="18">
        <f>C69</f>
        <v>1369</v>
      </c>
      <c r="D68" s="18"/>
      <c r="E68" s="18">
        <f t="shared" si="1"/>
        <v>1369</v>
      </c>
      <c r="F68" s="57"/>
      <c r="G68" s="46">
        <f t="shared" si="0"/>
        <v>1369</v>
      </c>
      <c r="H68" s="57"/>
      <c r="I68" s="46">
        <f t="shared" si="2"/>
        <v>1369</v>
      </c>
      <c r="J68" s="57"/>
      <c r="K68" s="46">
        <f t="shared" si="3"/>
        <v>1369</v>
      </c>
      <c r="L68" s="57">
        <f>L69</f>
        <v>2511.6</v>
      </c>
      <c r="M68" s="46">
        <f t="shared" si="4"/>
        <v>183.46238130021914</v>
      </c>
    </row>
    <row r="69" spans="1:13" s="78" customFormat="1" ht="18.75" customHeight="1">
      <c r="A69" s="12" t="s">
        <v>54</v>
      </c>
      <c r="B69" s="11" t="s">
        <v>79</v>
      </c>
      <c r="C69" s="72">
        <v>1369</v>
      </c>
      <c r="D69" s="72"/>
      <c r="E69" s="72">
        <f t="shared" si="1"/>
        <v>1369</v>
      </c>
      <c r="F69" s="77"/>
      <c r="G69" s="76">
        <f t="shared" si="0"/>
        <v>1369</v>
      </c>
      <c r="H69" s="77"/>
      <c r="I69" s="76">
        <f t="shared" si="2"/>
        <v>1369</v>
      </c>
      <c r="J69" s="77"/>
      <c r="K69" s="76">
        <f t="shared" si="3"/>
        <v>1369</v>
      </c>
      <c r="L69" s="77">
        <v>2511.6</v>
      </c>
      <c r="M69" s="76">
        <f t="shared" si="4"/>
        <v>183.46238130021914</v>
      </c>
    </row>
    <row r="70" spans="1:13" s="78" customFormat="1" ht="14.25" hidden="1">
      <c r="A70" s="12"/>
      <c r="B70" s="11"/>
      <c r="C70" s="12"/>
      <c r="D70" s="12"/>
      <c r="E70" s="12">
        <f t="shared" si="1"/>
        <v>0</v>
      </c>
      <c r="F70" s="77"/>
      <c r="G70" s="76">
        <f t="shared" si="0"/>
        <v>0</v>
      </c>
      <c r="H70" s="77"/>
      <c r="I70" s="76">
        <f t="shared" si="2"/>
        <v>0</v>
      </c>
      <c r="J70" s="77"/>
      <c r="K70" s="76">
        <f t="shared" si="3"/>
        <v>0</v>
      </c>
      <c r="L70" s="77"/>
      <c r="M70" s="76" t="e">
        <f t="shared" si="4"/>
        <v>#DIV/0!</v>
      </c>
    </row>
    <row r="71" spans="1:13" s="78" customFormat="1" ht="15" hidden="1">
      <c r="A71" s="9" t="s">
        <v>26</v>
      </c>
      <c r="B71" s="13" t="s">
        <v>55</v>
      </c>
      <c r="C71" s="12"/>
      <c r="D71" s="12"/>
      <c r="E71" s="12">
        <f t="shared" si="1"/>
        <v>0</v>
      </c>
      <c r="F71" s="77"/>
      <c r="G71" s="76">
        <f t="shared" si="0"/>
        <v>0</v>
      </c>
      <c r="H71" s="77"/>
      <c r="I71" s="76">
        <f t="shared" si="2"/>
        <v>0</v>
      </c>
      <c r="J71" s="77"/>
      <c r="K71" s="76">
        <f t="shared" si="3"/>
        <v>0</v>
      </c>
      <c r="L71" s="77"/>
      <c r="M71" s="76" t="e">
        <f t="shared" si="4"/>
        <v>#DIV/0!</v>
      </c>
    </row>
    <row r="72" spans="1:13" s="78" customFormat="1" ht="42.75" hidden="1">
      <c r="A72" s="12"/>
      <c r="B72" s="11" t="s">
        <v>84</v>
      </c>
      <c r="C72" s="12"/>
      <c r="D72" s="12"/>
      <c r="E72" s="12">
        <f t="shared" si="1"/>
        <v>0</v>
      </c>
      <c r="F72" s="77"/>
      <c r="G72" s="76">
        <f t="shared" si="0"/>
        <v>0</v>
      </c>
      <c r="H72" s="77"/>
      <c r="I72" s="76">
        <f t="shared" si="2"/>
        <v>0</v>
      </c>
      <c r="J72" s="77"/>
      <c r="K72" s="76">
        <f t="shared" si="3"/>
        <v>0</v>
      </c>
      <c r="L72" s="77"/>
      <c r="M72" s="76" t="e">
        <f t="shared" si="4"/>
        <v>#DIV/0!</v>
      </c>
    </row>
    <row r="73" spans="1:13" s="78" customFormat="1" ht="14.25" hidden="1">
      <c r="A73" s="12"/>
      <c r="B73" s="11"/>
      <c r="C73" s="12"/>
      <c r="D73" s="12"/>
      <c r="E73" s="12">
        <f t="shared" si="1"/>
        <v>0</v>
      </c>
      <c r="F73" s="77"/>
      <c r="G73" s="76">
        <f t="shared" si="0"/>
        <v>0</v>
      </c>
      <c r="H73" s="77"/>
      <c r="I73" s="76">
        <f t="shared" si="2"/>
        <v>0</v>
      </c>
      <c r="J73" s="77"/>
      <c r="K73" s="76">
        <f t="shared" si="3"/>
        <v>0</v>
      </c>
      <c r="L73" s="77"/>
      <c r="M73" s="76" t="e">
        <f t="shared" si="4"/>
        <v>#DIV/0!</v>
      </c>
    </row>
    <row r="74" spans="1:13" s="47" customFormat="1" ht="33" customHeight="1">
      <c r="A74" s="9" t="s">
        <v>196</v>
      </c>
      <c r="B74" s="13" t="s">
        <v>195</v>
      </c>
      <c r="C74" s="9"/>
      <c r="D74" s="9"/>
      <c r="E74" s="9"/>
      <c r="F74" s="57"/>
      <c r="G74" s="46"/>
      <c r="H74" s="57"/>
      <c r="I74" s="46"/>
      <c r="J74" s="57"/>
      <c r="K74" s="46"/>
      <c r="L74" s="57">
        <f>L75</f>
        <v>-982.4</v>
      </c>
      <c r="M74" s="46"/>
    </row>
    <row r="75" spans="1:13" s="78" customFormat="1" ht="48" customHeight="1">
      <c r="A75" s="12" t="s">
        <v>197</v>
      </c>
      <c r="B75" s="11" t="s">
        <v>194</v>
      </c>
      <c r="C75" s="12"/>
      <c r="D75" s="12"/>
      <c r="E75" s="12"/>
      <c r="F75" s="77"/>
      <c r="G75" s="76"/>
      <c r="H75" s="77"/>
      <c r="I75" s="76"/>
      <c r="J75" s="77"/>
      <c r="K75" s="76"/>
      <c r="L75" s="77">
        <v>-982.4</v>
      </c>
      <c r="M75" s="76"/>
    </row>
    <row r="76" spans="1:13" s="44" customFormat="1" ht="20.25" customHeight="1">
      <c r="A76" s="16" t="s">
        <v>26</v>
      </c>
      <c r="B76" s="17" t="s">
        <v>55</v>
      </c>
      <c r="C76" s="18">
        <f>C77</f>
        <v>1045924</v>
      </c>
      <c r="D76" s="18">
        <f>D77</f>
        <v>2901</v>
      </c>
      <c r="E76" s="18">
        <f t="shared" si="1"/>
        <v>1048825</v>
      </c>
      <c r="F76" s="43">
        <f>F77</f>
        <v>95437</v>
      </c>
      <c r="G76" s="43">
        <f>E76+F76</f>
        <v>1144262</v>
      </c>
      <c r="H76" s="56"/>
      <c r="I76" s="43">
        <f t="shared" si="2"/>
        <v>1144262</v>
      </c>
      <c r="J76" s="43">
        <f>J77</f>
        <v>133</v>
      </c>
      <c r="K76" s="43">
        <f t="shared" si="3"/>
        <v>1144395</v>
      </c>
      <c r="L76" s="56">
        <f>L77</f>
        <v>456087.89999999997</v>
      </c>
      <c r="M76" s="43">
        <f t="shared" si="4"/>
        <v>39.854062626977566</v>
      </c>
    </row>
    <row r="77" spans="1:13" s="47" customFormat="1" ht="29.25" customHeight="1">
      <c r="A77" s="9" t="s">
        <v>87</v>
      </c>
      <c r="B77" s="13" t="s">
        <v>88</v>
      </c>
      <c r="C77" s="18">
        <f>C79+C86+C129+C150</f>
        <v>1045924</v>
      </c>
      <c r="D77" s="18">
        <f>D79+D86+D129+D150</f>
        <v>2901</v>
      </c>
      <c r="E77" s="18">
        <f t="shared" si="1"/>
        <v>1048825</v>
      </c>
      <c r="F77" s="46">
        <f>F79+F86+F129+F150</f>
        <v>95437</v>
      </c>
      <c r="G77" s="46">
        <f aca="true" t="shared" si="5" ref="G77:G141">E77+F77</f>
        <v>1144262</v>
      </c>
      <c r="H77" s="57"/>
      <c r="I77" s="46">
        <f t="shared" si="2"/>
        <v>1144262</v>
      </c>
      <c r="J77" s="46">
        <f>J150</f>
        <v>133</v>
      </c>
      <c r="K77" s="46">
        <f t="shared" si="3"/>
        <v>1144395</v>
      </c>
      <c r="L77" s="46">
        <f>L79+L86+L129+L150</f>
        <v>456087.89999999997</v>
      </c>
      <c r="M77" s="46">
        <f t="shared" si="4"/>
        <v>39.854062626977566</v>
      </c>
    </row>
    <row r="78" spans="1:13" ht="15" hidden="1">
      <c r="A78" s="9"/>
      <c r="B78" s="13"/>
      <c r="C78" s="27"/>
      <c r="D78" s="27"/>
      <c r="E78" s="27">
        <f aca="true" t="shared" si="6" ref="E78:E142">C78+D78</f>
        <v>0</v>
      </c>
      <c r="F78" s="42"/>
      <c r="G78" s="45">
        <f t="shared" si="5"/>
        <v>0</v>
      </c>
      <c r="I78" s="45">
        <f aca="true" t="shared" si="7" ref="I78:I142">H78+G78</f>
        <v>0</v>
      </c>
      <c r="K78" s="45">
        <f aca="true" t="shared" si="8" ref="K78:K142">I78+J78</f>
        <v>0</v>
      </c>
      <c r="L78" s="42"/>
      <c r="M78" s="45" t="e">
        <f aca="true" t="shared" si="9" ref="M78:M142">L78/K78%</f>
        <v>#DIV/0!</v>
      </c>
    </row>
    <row r="79" spans="1:13" s="47" customFormat="1" ht="31.5" customHeight="1">
      <c r="A79" s="9" t="s">
        <v>89</v>
      </c>
      <c r="B79" s="13" t="s">
        <v>90</v>
      </c>
      <c r="C79" s="18">
        <f>C80+C82</f>
        <v>181647</v>
      </c>
      <c r="D79" s="18">
        <f>D80+D82</f>
        <v>2901</v>
      </c>
      <c r="E79" s="18">
        <f t="shared" si="6"/>
        <v>184548</v>
      </c>
      <c r="F79" s="46">
        <f>F80+F82</f>
        <v>10414</v>
      </c>
      <c r="G79" s="46">
        <f t="shared" si="5"/>
        <v>194962</v>
      </c>
      <c r="H79" s="57"/>
      <c r="I79" s="46">
        <f t="shared" si="7"/>
        <v>194962</v>
      </c>
      <c r="J79" s="57"/>
      <c r="K79" s="46">
        <f t="shared" si="8"/>
        <v>194962</v>
      </c>
      <c r="L79" s="46">
        <f>L80+L82</f>
        <v>100918</v>
      </c>
      <c r="M79" s="46">
        <f t="shared" si="9"/>
        <v>51.76290764354079</v>
      </c>
    </row>
    <row r="80" spans="1:13" s="47" customFormat="1" ht="15">
      <c r="A80" s="9" t="s">
        <v>91</v>
      </c>
      <c r="B80" s="13" t="s">
        <v>92</v>
      </c>
      <c r="C80" s="18">
        <f>C81</f>
        <v>181647</v>
      </c>
      <c r="D80" s="18"/>
      <c r="E80" s="18">
        <f t="shared" si="6"/>
        <v>181647</v>
      </c>
      <c r="F80" s="46">
        <f>F81</f>
        <v>2111</v>
      </c>
      <c r="G80" s="46">
        <f t="shared" si="5"/>
        <v>183758</v>
      </c>
      <c r="H80" s="57"/>
      <c r="I80" s="46">
        <f t="shared" si="7"/>
        <v>183758</v>
      </c>
      <c r="J80" s="57"/>
      <c r="K80" s="46">
        <f t="shared" si="8"/>
        <v>183758</v>
      </c>
      <c r="L80" s="46">
        <f>L81</f>
        <v>89714</v>
      </c>
      <c r="M80" s="46">
        <f t="shared" si="9"/>
        <v>48.82182000239445</v>
      </c>
    </row>
    <row r="81" spans="1:13" s="47" customFormat="1" ht="28.5">
      <c r="A81" s="4" t="s">
        <v>93</v>
      </c>
      <c r="B81" s="5" t="s">
        <v>94</v>
      </c>
      <c r="C81" s="33">
        <v>181647</v>
      </c>
      <c r="D81" s="18"/>
      <c r="E81" s="33">
        <f t="shared" si="6"/>
        <v>181647</v>
      </c>
      <c r="F81" s="76">
        <v>2111</v>
      </c>
      <c r="G81" s="46">
        <f t="shared" si="5"/>
        <v>183758</v>
      </c>
      <c r="H81" s="57"/>
      <c r="I81" s="46">
        <f t="shared" si="7"/>
        <v>183758</v>
      </c>
      <c r="J81" s="57"/>
      <c r="K81" s="46">
        <f t="shared" si="8"/>
        <v>183758</v>
      </c>
      <c r="L81" s="46">
        <v>89714</v>
      </c>
      <c r="M81" s="46">
        <f t="shared" si="9"/>
        <v>48.82182000239445</v>
      </c>
    </row>
    <row r="82" spans="1:13" s="47" customFormat="1" ht="30.75" customHeight="1">
      <c r="A82" s="9" t="s">
        <v>95</v>
      </c>
      <c r="B82" s="13" t="s">
        <v>96</v>
      </c>
      <c r="C82" s="18">
        <f>C85</f>
        <v>0</v>
      </c>
      <c r="D82" s="18">
        <f>D85</f>
        <v>2901</v>
      </c>
      <c r="E82" s="18">
        <f t="shared" si="6"/>
        <v>2901</v>
      </c>
      <c r="F82" s="46">
        <f>F85</f>
        <v>8303</v>
      </c>
      <c r="G82" s="46">
        <f t="shared" si="5"/>
        <v>11204</v>
      </c>
      <c r="H82" s="57"/>
      <c r="I82" s="46">
        <f t="shared" si="7"/>
        <v>11204</v>
      </c>
      <c r="J82" s="57"/>
      <c r="K82" s="46">
        <f t="shared" si="8"/>
        <v>11204</v>
      </c>
      <c r="L82" s="46">
        <f>L85</f>
        <v>11204</v>
      </c>
      <c r="M82" s="46">
        <f t="shared" si="9"/>
        <v>100</v>
      </c>
    </row>
    <row r="83" spans="1:13" ht="30" hidden="1">
      <c r="A83" s="9" t="s">
        <v>95</v>
      </c>
      <c r="B83" s="13" t="s">
        <v>96</v>
      </c>
      <c r="C83" s="29"/>
      <c r="D83" s="29"/>
      <c r="E83" s="29">
        <f t="shared" si="6"/>
        <v>0</v>
      </c>
      <c r="F83" s="45"/>
      <c r="G83" s="45">
        <f t="shared" si="5"/>
        <v>0</v>
      </c>
      <c r="I83" s="45">
        <f t="shared" si="7"/>
        <v>0</v>
      </c>
      <c r="K83" s="45">
        <f t="shared" si="8"/>
        <v>0</v>
      </c>
      <c r="L83" s="42"/>
      <c r="M83" s="45" t="e">
        <f t="shared" si="9"/>
        <v>#DIV/0!</v>
      </c>
    </row>
    <row r="84" spans="1:13" ht="28.5" hidden="1">
      <c r="A84" s="4" t="s">
        <v>97</v>
      </c>
      <c r="B84" s="5" t="s">
        <v>98</v>
      </c>
      <c r="C84" s="27"/>
      <c r="D84" s="27"/>
      <c r="E84" s="27">
        <f t="shared" si="6"/>
        <v>0</v>
      </c>
      <c r="F84" s="45"/>
      <c r="G84" s="45">
        <f t="shared" si="5"/>
        <v>0</v>
      </c>
      <c r="I84" s="45">
        <f t="shared" si="7"/>
        <v>0</v>
      </c>
      <c r="K84" s="45">
        <f t="shared" si="8"/>
        <v>0</v>
      </c>
      <c r="L84" s="42"/>
      <c r="M84" s="45" t="e">
        <f t="shared" si="9"/>
        <v>#DIV/0!</v>
      </c>
    </row>
    <row r="85" spans="1:13" ht="30" customHeight="1">
      <c r="A85" s="12" t="s">
        <v>175</v>
      </c>
      <c r="B85" s="11" t="s">
        <v>98</v>
      </c>
      <c r="C85" s="30">
        <v>0</v>
      </c>
      <c r="D85" s="30">
        <v>2901</v>
      </c>
      <c r="E85" s="30">
        <f t="shared" si="6"/>
        <v>2901</v>
      </c>
      <c r="F85" s="45">
        <v>8303</v>
      </c>
      <c r="G85" s="45">
        <f t="shared" si="5"/>
        <v>11204</v>
      </c>
      <c r="I85" s="45">
        <f t="shared" si="7"/>
        <v>11204</v>
      </c>
      <c r="K85" s="45">
        <f t="shared" si="8"/>
        <v>11204</v>
      </c>
      <c r="L85" s="45">
        <v>11204</v>
      </c>
      <c r="M85" s="45">
        <f t="shared" si="9"/>
        <v>100</v>
      </c>
    </row>
    <row r="86" spans="1:13" s="47" customFormat="1" ht="32.25" customHeight="1">
      <c r="A86" s="9" t="s">
        <v>99</v>
      </c>
      <c r="B86" s="13" t="s">
        <v>100</v>
      </c>
      <c r="C86" s="18">
        <f>C90+C92+C95+C96+C105+C116+C120+C121+C122</f>
        <v>317894</v>
      </c>
      <c r="D86" s="18"/>
      <c r="E86" s="18">
        <f t="shared" si="6"/>
        <v>317894</v>
      </c>
      <c r="F86" s="46">
        <f>F90+F92+F95+F96+F105+F116+F120+F121+F122+F123+F124+F125+F126+F127</f>
        <v>83184</v>
      </c>
      <c r="G86" s="46">
        <f t="shared" si="5"/>
        <v>401078</v>
      </c>
      <c r="H86" s="57"/>
      <c r="I86" s="46">
        <f t="shared" si="7"/>
        <v>401078</v>
      </c>
      <c r="J86" s="57"/>
      <c r="K86" s="46">
        <f t="shared" si="8"/>
        <v>401078</v>
      </c>
      <c r="L86" s="46">
        <f>L90+L92+L95+L96+L105+L116+L120+L121+L122+L123+L124+L125+L126+L127+L128</f>
        <v>66813.70000000001</v>
      </c>
      <c r="M86" s="46">
        <f t="shared" si="9"/>
        <v>16.65853026094675</v>
      </c>
    </row>
    <row r="87" spans="1:13" ht="14.25" customHeight="1">
      <c r="A87" s="2"/>
      <c r="B87" s="19" t="s">
        <v>101</v>
      </c>
      <c r="C87" s="30"/>
      <c r="D87" s="30"/>
      <c r="E87" s="30"/>
      <c r="F87" s="42"/>
      <c r="G87" s="45"/>
      <c r="I87" s="45"/>
      <c r="K87" s="45"/>
      <c r="L87" s="42"/>
      <c r="M87" s="45"/>
    </row>
    <row r="88" spans="1:13" ht="57" hidden="1">
      <c r="A88" s="4"/>
      <c r="B88" s="5" t="s">
        <v>138</v>
      </c>
      <c r="C88" s="30"/>
      <c r="D88" s="30"/>
      <c r="E88" s="30">
        <f t="shared" si="6"/>
        <v>0</v>
      </c>
      <c r="F88" s="42"/>
      <c r="G88" s="45">
        <f t="shared" si="5"/>
        <v>0</v>
      </c>
      <c r="I88" s="45">
        <f t="shared" si="7"/>
        <v>0</v>
      </c>
      <c r="K88" s="45">
        <f t="shared" si="8"/>
        <v>0</v>
      </c>
      <c r="L88" s="42"/>
      <c r="M88" s="45" t="e">
        <f t="shared" si="9"/>
        <v>#DIV/0!</v>
      </c>
    </row>
    <row r="89" spans="1:13" ht="14.25" hidden="1">
      <c r="A89" s="4"/>
      <c r="B89" s="5" t="s">
        <v>102</v>
      </c>
      <c r="C89" s="30"/>
      <c r="D89" s="30"/>
      <c r="E89" s="30">
        <f t="shared" si="6"/>
        <v>0</v>
      </c>
      <c r="F89" s="42"/>
      <c r="G89" s="45">
        <f t="shared" si="5"/>
        <v>0</v>
      </c>
      <c r="I89" s="45">
        <f t="shared" si="7"/>
        <v>0</v>
      </c>
      <c r="K89" s="45">
        <f t="shared" si="8"/>
        <v>0</v>
      </c>
      <c r="L89" s="42"/>
      <c r="M89" s="45" t="e">
        <f t="shared" si="9"/>
        <v>#DIV/0!</v>
      </c>
    </row>
    <row r="90" spans="1:13" ht="31.5" customHeight="1">
      <c r="A90" s="4"/>
      <c r="B90" s="5" t="s">
        <v>103</v>
      </c>
      <c r="C90" s="30">
        <v>36788</v>
      </c>
      <c r="D90" s="30"/>
      <c r="E90" s="30">
        <f t="shared" si="6"/>
        <v>36788</v>
      </c>
      <c r="F90" s="42"/>
      <c r="G90" s="45">
        <f t="shared" si="5"/>
        <v>36788</v>
      </c>
      <c r="I90" s="45">
        <f t="shared" si="7"/>
        <v>36788</v>
      </c>
      <c r="K90" s="45">
        <f t="shared" si="8"/>
        <v>36788</v>
      </c>
      <c r="L90" s="42">
        <v>19522.7</v>
      </c>
      <c r="M90" s="45">
        <f t="shared" si="9"/>
        <v>53.0681200391432</v>
      </c>
    </row>
    <row r="91" spans="1:13" ht="15" customHeight="1" hidden="1">
      <c r="A91" s="4"/>
      <c r="B91" s="34" t="s">
        <v>144</v>
      </c>
      <c r="C91" s="30"/>
      <c r="D91" s="30"/>
      <c r="E91" s="30">
        <f t="shared" si="6"/>
        <v>0</v>
      </c>
      <c r="F91" s="42"/>
      <c r="G91" s="45">
        <f t="shared" si="5"/>
        <v>0</v>
      </c>
      <c r="I91" s="45">
        <f t="shared" si="7"/>
        <v>0</v>
      </c>
      <c r="K91" s="45">
        <f t="shared" si="8"/>
        <v>0</v>
      </c>
      <c r="L91" s="42"/>
      <c r="M91" s="45" t="e">
        <f t="shared" si="9"/>
        <v>#DIV/0!</v>
      </c>
    </row>
    <row r="92" spans="1:13" ht="42.75">
      <c r="A92" s="9"/>
      <c r="B92" s="5" t="s">
        <v>167</v>
      </c>
      <c r="C92" s="30">
        <v>7148</v>
      </c>
      <c r="D92" s="30"/>
      <c r="E92" s="30">
        <f t="shared" si="6"/>
        <v>7148</v>
      </c>
      <c r="F92" s="42"/>
      <c r="G92" s="45">
        <f t="shared" si="5"/>
        <v>7148</v>
      </c>
      <c r="I92" s="45">
        <f t="shared" si="7"/>
        <v>7148</v>
      </c>
      <c r="K92" s="45">
        <f t="shared" si="8"/>
        <v>7148</v>
      </c>
      <c r="L92" s="45">
        <v>3204</v>
      </c>
      <c r="M92" s="45">
        <f t="shared" si="9"/>
        <v>44.82372691662003</v>
      </c>
    </row>
    <row r="93" spans="1:13" ht="45.75" customHeight="1" hidden="1">
      <c r="A93" s="10"/>
      <c r="B93" s="11" t="s">
        <v>104</v>
      </c>
      <c r="C93" s="30"/>
      <c r="D93" s="30"/>
      <c r="E93" s="30">
        <f t="shared" si="6"/>
        <v>0</v>
      </c>
      <c r="F93" s="42"/>
      <c r="G93" s="45">
        <f t="shared" si="5"/>
        <v>0</v>
      </c>
      <c r="I93" s="45">
        <f t="shared" si="7"/>
        <v>0</v>
      </c>
      <c r="K93" s="45">
        <f t="shared" si="8"/>
        <v>0</v>
      </c>
      <c r="L93" s="42"/>
      <c r="M93" s="45" t="e">
        <f t="shared" si="9"/>
        <v>#DIV/0!</v>
      </c>
    </row>
    <row r="94" spans="1:13" ht="28.5" hidden="1">
      <c r="A94" s="10"/>
      <c r="B94" s="11" t="s">
        <v>105</v>
      </c>
      <c r="C94" s="30"/>
      <c r="D94" s="30"/>
      <c r="E94" s="30">
        <f t="shared" si="6"/>
        <v>0</v>
      </c>
      <c r="F94" s="42"/>
      <c r="G94" s="45">
        <f t="shared" si="5"/>
        <v>0</v>
      </c>
      <c r="I94" s="45">
        <f t="shared" si="7"/>
        <v>0</v>
      </c>
      <c r="K94" s="45">
        <f t="shared" si="8"/>
        <v>0</v>
      </c>
      <c r="L94" s="42"/>
      <c r="M94" s="45" t="e">
        <f t="shared" si="9"/>
        <v>#DIV/0!</v>
      </c>
    </row>
    <row r="95" spans="1:13" ht="58.5" customHeight="1">
      <c r="A95" s="10"/>
      <c r="B95" s="11" t="s">
        <v>170</v>
      </c>
      <c r="C95" s="30">
        <v>500</v>
      </c>
      <c r="D95" s="30"/>
      <c r="E95" s="30">
        <f t="shared" si="6"/>
        <v>500</v>
      </c>
      <c r="F95" s="42"/>
      <c r="G95" s="45">
        <f t="shared" si="5"/>
        <v>500</v>
      </c>
      <c r="I95" s="45">
        <f t="shared" si="7"/>
        <v>500</v>
      </c>
      <c r="K95" s="45">
        <f t="shared" si="8"/>
        <v>500</v>
      </c>
      <c r="L95" s="42"/>
      <c r="M95" s="45"/>
    </row>
    <row r="96" spans="1:13" ht="27" customHeight="1">
      <c r="A96" s="10"/>
      <c r="B96" s="11" t="s">
        <v>158</v>
      </c>
      <c r="C96" s="30">
        <v>116000</v>
      </c>
      <c r="D96" s="30"/>
      <c r="E96" s="30">
        <f t="shared" si="6"/>
        <v>116000</v>
      </c>
      <c r="F96" s="45">
        <v>97600</v>
      </c>
      <c r="G96" s="45">
        <f t="shared" si="5"/>
        <v>213600</v>
      </c>
      <c r="I96" s="45">
        <f t="shared" si="7"/>
        <v>213600</v>
      </c>
      <c r="K96" s="45">
        <f t="shared" si="8"/>
        <v>213600</v>
      </c>
      <c r="L96" s="42">
        <v>6724.1</v>
      </c>
      <c r="M96" s="45">
        <f t="shared" si="9"/>
        <v>3.147986891385768</v>
      </c>
    </row>
    <row r="97" spans="1:13" ht="60" customHeight="1" hidden="1">
      <c r="A97" s="10"/>
      <c r="B97" s="34" t="s">
        <v>146</v>
      </c>
      <c r="C97" s="30"/>
      <c r="D97" s="30"/>
      <c r="E97" s="30">
        <f t="shared" si="6"/>
        <v>0</v>
      </c>
      <c r="F97" s="42"/>
      <c r="G97" s="45">
        <f t="shared" si="5"/>
        <v>0</v>
      </c>
      <c r="I97" s="45">
        <f t="shared" si="7"/>
        <v>0</v>
      </c>
      <c r="K97" s="45">
        <f t="shared" si="8"/>
        <v>0</v>
      </c>
      <c r="L97" s="42"/>
      <c r="M97" s="45" t="e">
        <f t="shared" si="9"/>
        <v>#DIV/0!</v>
      </c>
    </row>
    <row r="98" spans="1:13" ht="42.75" hidden="1">
      <c r="A98" s="10"/>
      <c r="B98" s="11" t="s">
        <v>106</v>
      </c>
      <c r="C98" s="30"/>
      <c r="D98" s="30"/>
      <c r="E98" s="30">
        <f t="shared" si="6"/>
        <v>0</v>
      </c>
      <c r="F98" s="42"/>
      <c r="G98" s="45">
        <f t="shared" si="5"/>
        <v>0</v>
      </c>
      <c r="I98" s="45">
        <f t="shared" si="7"/>
        <v>0</v>
      </c>
      <c r="K98" s="45">
        <f t="shared" si="8"/>
        <v>0</v>
      </c>
      <c r="L98" s="42"/>
      <c r="M98" s="45" t="e">
        <f t="shared" si="9"/>
        <v>#DIV/0!</v>
      </c>
    </row>
    <row r="99" spans="1:13" ht="42.75" hidden="1">
      <c r="A99" s="10"/>
      <c r="B99" s="11" t="s">
        <v>107</v>
      </c>
      <c r="C99" s="30"/>
      <c r="D99" s="30"/>
      <c r="E99" s="30">
        <f t="shared" si="6"/>
        <v>0</v>
      </c>
      <c r="F99" s="42"/>
      <c r="G99" s="45">
        <f t="shared" si="5"/>
        <v>0</v>
      </c>
      <c r="I99" s="45">
        <f t="shared" si="7"/>
        <v>0</v>
      </c>
      <c r="K99" s="45">
        <f t="shared" si="8"/>
        <v>0</v>
      </c>
      <c r="L99" s="42"/>
      <c r="M99" s="45" t="e">
        <f t="shared" si="9"/>
        <v>#DIV/0!</v>
      </c>
    </row>
    <row r="100" spans="1:13" ht="42.75" hidden="1">
      <c r="A100" s="10"/>
      <c r="B100" s="11" t="s">
        <v>108</v>
      </c>
      <c r="C100" s="30"/>
      <c r="D100" s="30"/>
      <c r="E100" s="30">
        <f t="shared" si="6"/>
        <v>0</v>
      </c>
      <c r="F100" s="42"/>
      <c r="G100" s="45">
        <f t="shared" si="5"/>
        <v>0</v>
      </c>
      <c r="I100" s="45">
        <f t="shared" si="7"/>
        <v>0</v>
      </c>
      <c r="K100" s="45">
        <f t="shared" si="8"/>
        <v>0</v>
      </c>
      <c r="L100" s="42"/>
      <c r="M100" s="45" t="e">
        <f t="shared" si="9"/>
        <v>#DIV/0!</v>
      </c>
    </row>
    <row r="101" spans="1:13" ht="28.5" hidden="1">
      <c r="A101" s="10"/>
      <c r="B101" s="11" t="s">
        <v>109</v>
      </c>
      <c r="C101" s="30"/>
      <c r="D101" s="30"/>
      <c r="E101" s="30">
        <f t="shared" si="6"/>
        <v>0</v>
      </c>
      <c r="F101" s="42"/>
      <c r="G101" s="45">
        <f t="shared" si="5"/>
        <v>0</v>
      </c>
      <c r="I101" s="45">
        <f t="shared" si="7"/>
        <v>0</v>
      </c>
      <c r="K101" s="45">
        <f t="shared" si="8"/>
        <v>0</v>
      </c>
      <c r="L101" s="42"/>
      <c r="M101" s="45" t="e">
        <f t="shared" si="9"/>
        <v>#DIV/0!</v>
      </c>
    </row>
    <row r="102" spans="1:13" ht="45.75" customHeight="1" hidden="1">
      <c r="A102" s="10"/>
      <c r="B102" s="11" t="s">
        <v>149</v>
      </c>
      <c r="C102" s="30"/>
      <c r="D102" s="30"/>
      <c r="E102" s="30">
        <f t="shared" si="6"/>
        <v>0</v>
      </c>
      <c r="F102" s="42"/>
      <c r="G102" s="45">
        <f t="shared" si="5"/>
        <v>0</v>
      </c>
      <c r="I102" s="45">
        <f t="shared" si="7"/>
        <v>0</v>
      </c>
      <c r="K102" s="45">
        <f t="shared" si="8"/>
        <v>0</v>
      </c>
      <c r="L102" s="42"/>
      <c r="M102" s="45" t="e">
        <f t="shared" si="9"/>
        <v>#DIV/0!</v>
      </c>
    </row>
    <row r="103" spans="1:13" ht="47.25" customHeight="1" hidden="1">
      <c r="A103" s="10"/>
      <c r="B103" s="11" t="s">
        <v>139</v>
      </c>
      <c r="C103" s="30"/>
      <c r="D103" s="30"/>
      <c r="E103" s="30">
        <f t="shared" si="6"/>
        <v>0</v>
      </c>
      <c r="F103" s="42"/>
      <c r="G103" s="45">
        <f t="shared" si="5"/>
        <v>0</v>
      </c>
      <c r="I103" s="45">
        <f t="shared" si="7"/>
        <v>0</v>
      </c>
      <c r="K103" s="45">
        <f t="shared" si="8"/>
        <v>0</v>
      </c>
      <c r="L103" s="42"/>
      <c r="M103" s="45" t="e">
        <f t="shared" si="9"/>
        <v>#DIV/0!</v>
      </c>
    </row>
    <row r="104" spans="1:13" ht="28.5" hidden="1">
      <c r="A104" s="10"/>
      <c r="B104" s="5" t="s">
        <v>110</v>
      </c>
      <c r="C104" s="30"/>
      <c r="D104" s="30"/>
      <c r="E104" s="30">
        <f t="shared" si="6"/>
        <v>0</v>
      </c>
      <c r="F104" s="42"/>
      <c r="G104" s="45">
        <f t="shared" si="5"/>
        <v>0</v>
      </c>
      <c r="I104" s="45">
        <f t="shared" si="7"/>
        <v>0</v>
      </c>
      <c r="K104" s="45">
        <f t="shared" si="8"/>
        <v>0</v>
      </c>
      <c r="L104" s="42"/>
      <c r="M104" s="45" t="e">
        <f t="shared" si="9"/>
        <v>#DIV/0!</v>
      </c>
    </row>
    <row r="105" spans="1:13" ht="59.25" customHeight="1">
      <c r="A105" s="10"/>
      <c r="B105" s="5" t="s">
        <v>141</v>
      </c>
      <c r="C105" s="30">
        <v>32281</v>
      </c>
      <c r="D105" s="30"/>
      <c r="E105" s="30">
        <f t="shared" si="6"/>
        <v>32281</v>
      </c>
      <c r="F105" s="42"/>
      <c r="G105" s="45">
        <f t="shared" si="5"/>
        <v>32281</v>
      </c>
      <c r="I105" s="45">
        <f t="shared" si="7"/>
        <v>32281</v>
      </c>
      <c r="K105" s="45">
        <f t="shared" si="8"/>
        <v>32281</v>
      </c>
      <c r="L105" s="42"/>
      <c r="M105" s="45"/>
    </row>
    <row r="106" spans="1:13" ht="57" hidden="1">
      <c r="A106" s="12"/>
      <c r="B106" s="11" t="s">
        <v>111</v>
      </c>
      <c r="C106" s="30"/>
      <c r="D106" s="30"/>
      <c r="E106" s="30">
        <f t="shared" si="6"/>
        <v>0</v>
      </c>
      <c r="F106" s="42"/>
      <c r="G106" s="45">
        <f t="shared" si="5"/>
        <v>0</v>
      </c>
      <c r="I106" s="45">
        <f t="shared" si="7"/>
        <v>0</v>
      </c>
      <c r="K106" s="45">
        <f t="shared" si="8"/>
        <v>0</v>
      </c>
      <c r="L106" s="42"/>
      <c r="M106" s="45" t="e">
        <f t="shared" si="9"/>
        <v>#DIV/0!</v>
      </c>
    </row>
    <row r="107" spans="1:13" ht="42.75" hidden="1">
      <c r="A107" s="12"/>
      <c r="B107" s="11" t="s">
        <v>112</v>
      </c>
      <c r="C107" s="30"/>
      <c r="D107" s="30"/>
      <c r="E107" s="30">
        <f t="shared" si="6"/>
        <v>0</v>
      </c>
      <c r="F107" s="42"/>
      <c r="G107" s="45">
        <f t="shared" si="5"/>
        <v>0</v>
      </c>
      <c r="I107" s="45">
        <f t="shared" si="7"/>
        <v>0</v>
      </c>
      <c r="K107" s="45">
        <f t="shared" si="8"/>
        <v>0</v>
      </c>
      <c r="L107" s="42"/>
      <c r="M107" s="45" t="e">
        <f t="shared" si="9"/>
        <v>#DIV/0!</v>
      </c>
    </row>
    <row r="108" spans="1:13" ht="99.75" hidden="1">
      <c r="A108" s="12"/>
      <c r="B108" s="24" t="s">
        <v>140</v>
      </c>
      <c r="C108" s="30"/>
      <c r="D108" s="30"/>
      <c r="E108" s="30">
        <f t="shared" si="6"/>
        <v>0</v>
      </c>
      <c r="F108" s="42"/>
      <c r="G108" s="45">
        <f t="shared" si="5"/>
        <v>0</v>
      </c>
      <c r="I108" s="45">
        <f t="shared" si="7"/>
        <v>0</v>
      </c>
      <c r="K108" s="45">
        <f t="shared" si="8"/>
        <v>0</v>
      </c>
      <c r="L108" s="42"/>
      <c r="M108" s="45" t="e">
        <f t="shared" si="9"/>
        <v>#DIV/0!</v>
      </c>
    </row>
    <row r="109" spans="1:13" ht="57.75" customHeight="1" hidden="1">
      <c r="A109" s="12"/>
      <c r="B109" s="24" t="s">
        <v>143</v>
      </c>
      <c r="C109" s="30"/>
      <c r="D109" s="30"/>
      <c r="E109" s="30">
        <f t="shared" si="6"/>
        <v>0</v>
      </c>
      <c r="F109" s="42"/>
      <c r="G109" s="45">
        <f t="shared" si="5"/>
        <v>0</v>
      </c>
      <c r="I109" s="45">
        <f t="shared" si="7"/>
        <v>0</v>
      </c>
      <c r="K109" s="45">
        <f t="shared" si="8"/>
        <v>0</v>
      </c>
      <c r="L109" s="42"/>
      <c r="M109" s="45" t="e">
        <f t="shared" si="9"/>
        <v>#DIV/0!</v>
      </c>
    </row>
    <row r="110" spans="1:13" ht="71.25" customHeight="1" hidden="1">
      <c r="A110" s="12"/>
      <c r="B110" s="24" t="s">
        <v>151</v>
      </c>
      <c r="C110" s="30"/>
      <c r="D110" s="30"/>
      <c r="E110" s="30">
        <f t="shared" si="6"/>
        <v>0</v>
      </c>
      <c r="F110" s="42"/>
      <c r="G110" s="45">
        <f t="shared" si="5"/>
        <v>0</v>
      </c>
      <c r="I110" s="45">
        <f t="shared" si="7"/>
        <v>0</v>
      </c>
      <c r="K110" s="45">
        <f t="shared" si="8"/>
        <v>0</v>
      </c>
      <c r="L110" s="42"/>
      <c r="M110" s="45" t="e">
        <f t="shared" si="9"/>
        <v>#DIV/0!</v>
      </c>
    </row>
    <row r="111" spans="1:13" ht="30" customHeight="1" hidden="1">
      <c r="A111" s="12"/>
      <c r="B111" s="24" t="s">
        <v>145</v>
      </c>
      <c r="C111" s="30"/>
      <c r="D111" s="30"/>
      <c r="E111" s="30">
        <f t="shared" si="6"/>
        <v>0</v>
      </c>
      <c r="F111" s="42"/>
      <c r="G111" s="45">
        <f t="shared" si="5"/>
        <v>0</v>
      </c>
      <c r="I111" s="45">
        <f t="shared" si="7"/>
        <v>0</v>
      </c>
      <c r="K111" s="45">
        <f t="shared" si="8"/>
        <v>0</v>
      </c>
      <c r="L111" s="42"/>
      <c r="M111" s="45" t="e">
        <f t="shared" si="9"/>
        <v>#DIV/0!</v>
      </c>
    </row>
    <row r="112" spans="1:13" ht="58.5" customHeight="1" hidden="1">
      <c r="A112" s="28"/>
      <c r="B112" s="25" t="s">
        <v>147</v>
      </c>
      <c r="C112" s="30"/>
      <c r="D112" s="30"/>
      <c r="E112" s="30">
        <f t="shared" si="6"/>
        <v>0</v>
      </c>
      <c r="F112" s="42"/>
      <c r="G112" s="45">
        <f t="shared" si="5"/>
        <v>0</v>
      </c>
      <c r="I112" s="45">
        <f t="shared" si="7"/>
        <v>0</v>
      </c>
      <c r="K112" s="45">
        <f t="shared" si="8"/>
        <v>0</v>
      </c>
      <c r="L112" s="42"/>
      <c r="M112" s="45" t="e">
        <f t="shared" si="9"/>
        <v>#DIV/0!</v>
      </c>
    </row>
    <row r="113" spans="1:13" ht="30.75" customHeight="1" hidden="1">
      <c r="A113" s="28"/>
      <c r="B113" s="24" t="s">
        <v>148</v>
      </c>
      <c r="C113" s="30"/>
      <c r="D113" s="30"/>
      <c r="E113" s="30">
        <f t="shared" si="6"/>
        <v>0</v>
      </c>
      <c r="F113" s="42"/>
      <c r="G113" s="45">
        <f t="shared" si="5"/>
        <v>0</v>
      </c>
      <c r="I113" s="45">
        <f t="shared" si="7"/>
        <v>0</v>
      </c>
      <c r="K113" s="45">
        <f t="shared" si="8"/>
        <v>0</v>
      </c>
      <c r="L113" s="42"/>
      <c r="M113" s="45" t="e">
        <f t="shared" si="9"/>
        <v>#DIV/0!</v>
      </c>
    </row>
    <row r="114" spans="1:13" ht="43.5" customHeight="1" hidden="1">
      <c r="A114" s="28"/>
      <c r="B114" s="24" t="s">
        <v>157</v>
      </c>
      <c r="C114" s="30"/>
      <c r="D114" s="30"/>
      <c r="E114" s="30">
        <f t="shared" si="6"/>
        <v>0</v>
      </c>
      <c r="F114" s="42"/>
      <c r="G114" s="45">
        <f t="shared" si="5"/>
        <v>0</v>
      </c>
      <c r="I114" s="45">
        <f t="shared" si="7"/>
        <v>0</v>
      </c>
      <c r="K114" s="45">
        <f t="shared" si="8"/>
        <v>0</v>
      </c>
      <c r="L114" s="42"/>
      <c r="M114" s="45" t="e">
        <f t="shared" si="9"/>
        <v>#DIV/0!</v>
      </c>
    </row>
    <row r="115" spans="1:13" ht="90.75" customHeight="1" hidden="1">
      <c r="A115" s="28"/>
      <c r="B115" s="24" t="s">
        <v>161</v>
      </c>
      <c r="C115" s="30"/>
      <c r="D115" s="30"/>
      <c r="E115" s="30">
        <f t="shared" si="6"/>
        <v>0</v>
      </c>
      <c r="F115" s="42"/>
      <c r="G115" s="45">
        <f t="shared" si="5"/>
        <v>0</v>
      </c>
      <c r="I115" s="45">
        <f t="shared" si="7"/>
        <v>0</v>
      </c>
      <c r="K115" s="45">
        <f t="shared" si="8"/>
        <v>0</v>
      </c>
      <c r="L115" s="42"/>
      <c r="M115" s="45" t="e">
        <f t="shared" si="9"/>
        <v>#DIV/0!</v>
      </c>
    </row>
    <row r="116" spans="1:13" ht="46.5" customHeight="1">
      <c r="A116" s="28"/>
      <c r="B116" s="32" t="s">
        <v>162</v>
      </c>
      <c r="C116" s="30">
        <v>91900</v>
      </c>
      <c r="D116" s="30"/>
      <c r="E116" s="30">
        <f t="shared" si="6"/>
        <v>91900</v>
      </c>
      <c r="F116" s="45">
        <v>-64000</v>
      </c>
      <c r="G116" s="45">
        <f t="shared" si="5"/>
        <v>27900</v>
      </c>
      <c r="I116" s="45">
        <f t="shared" si="7"/>
        <v>27900</v>
      </c>
      <c r="K116" s="45">
        <f t="shared" si="8"/>
        <v>27900</v>
      </c>
      <c r="L116" s="42">
        <v>14597.3</v>
      </c>
      <c r="M116" s="45">
        <f t="shared" si="9"/>
        <v>52.32007168458781</v>
      </c>
    </row>
    <row r="117" spans="1:13" ht="46.5" customHeight="1" hidden="1">
      <c r="A117" s="28"/>
      <c r="B117" s="32" t="s">
        <v>163</v>
      </c>
      <c r="C117" s="30"/>
      <c r="D117" s="30"/>
      <c r="E117" s="30">
        <f t="shared" si="6"/>
        <v>0</v>
      </c>
      <c r="F117" s="42"/>
      <c r="G117" s="45">
        <f t="shared" si="5"/>
        <v>0</v>
      </c>
      <c r="I117" s="45">
        <f t="shared" si="7"/>
        <v>0</v>
      </c>
      <c r="K117" s="45">
        <f t="shared" si="8"/>
        <v>0</v>
      </c>
      <c r="L117" s="42"/>
      <c r="M117" s="45" t="e">
        <f t="shared" si="9"/>
        <v>#DIV/0!</v>
      </c>
    </row>
    <row r="118" spans="1:13" ht="46.5" customHeight="1" hidden="1">
      <c r="A118" s="28"/>
      <c r="B118" s="32" t="s">
        <v>164</v>
      </c>
      <c r="C118" s="30"/>
      <c r="D118" s="30"/>
      <c r="E118" s="30">
        <f t="shared" si="6"/>
        <v>0</v>
      </c>
      <c r="F118" s="42"/>
      <c r="G118" s="45">
        <f t="shared" si="5"/>
        <v>0</v>
      </c>
      <c r="I118" s="45">
        <f t="shared" si="7"/>
        <v>0</v>
      </c>
      <c r="K118" s="45">
        <f t="shared" si="8"/>
        <v>0</v>
      </c>
      <c r="L118" s="42"/>
      <c r="M118" s="45" t="e">
        <f t="shared" si="9"/>
        <v>#DIV/0!</v>
      </c>
    </row>
    <row r="119" spans="1:13" ht="46.5" customHeight="1" hidden="1">
      <c r="A119" s="28"/>
      <c r="B119" s="32" t="s">
        <v>165</v>
      </c>
      <c r="C119" s="30"/>
      <c r="D119" s="30"/>
      <c r="E119" s="30">
        <f t="shared" si="6"/>
        <v>0</v>
      </c>
      <c r="F119" s="42"/>
      <c r="G119" s="45">
        <f t="shared" si="5"/>
        <v>0</v>
      </c>
      <c r="I119" s="45">
        <f t="shared" si="7"/>
        <v>0</v>
      </c>
      <c r="K119" s="45">
        <f t="shared" si="8"/>
        <v>0</v>
      </c>
      <c r="L119" s="42"/>
      <c r="M119" s="45" t="e">
        <f t="shared" si="9"/>
        <v>#DIV/0!</v>
      </c>
    </row>
    <row r="120" spans="1:13" ht="31.5" customHeight="1">
      <c r="A120" s="28"/>
      <c r="B120" s="32" t="s">
        <v>168</v>
      </c>
      <c r="C120" s="30">
        <v>277</v>
      </c>
      <c r="D120" s="30"/>
      <c r="E120" s="30">
        <f t="shared" si="6"/>
        <v>277</v>
      </c>
      <c r="F120" s="42"/>
      <c r="G120" s="45">
        <f t="shared" si="5"/>
        <v>277</v>
      </c>
      <c r="I120" s="45">
        <f t="shared" si="7"/>
        <v>277</v>
      </c>
      <c r="K120" s="45">
        <f t="shared" si="8"/>
        <v>277</v>
      </c>
      <c r="L120" s="42"/>
      <c r="M120" s="45"/>
    </row>
    <row r="121" spans="1:13" ht="30.75" customHeight="1">
      <c r="A121" s="28"/>
      <c r="B121" s="32" t="s">
        <v>188</v>
      </c>
      <c r="C121" s="30">
        <v>18000</v>
      </c>
      <c r="D121" s="30"/>
      <c r="E121" s="30">
        <f t="shared" si="6"/>
        <v>18000</v>
      </c>
      <c r="F121" s="42"/>
      <c r="G121" s="45">
        <f t="shared" si="5"/>
        <v>18000</v>
      </c>
      <c r="I121" s="45">
        <f t="shared" si="7"/>
        <v>18000</v>
      </c>
      <c r="K121" s="45">
        <f t="shared" si="8"/>
        <v>18000</v>
      </c>
      <c r="L121" s="42"/>
      <c r="M121" s="45"/>
    </row>
    <row r="122" spans="1:13" ht="43.5" customHeight="1">
      <c r="A122" s="28"/>
      <c r="B122" s="32" t="s">
        <v>169</v>
      </c>
      <c r="C122" s="30">
        <v>15000</v>
      </c>
      <c r="D122" s="30"/>
      <c r="E122" s="30">
        <f t="shared" si="6"/>
        <v>15000</v>
      </c>
      <c r="F122" s="42"/>
      <c r="G122" s="45">
        <f t="shared" si="5"/>
        <v>15000</v>
      </c>
      <c r="I122" s="45">
        <f t="shared" si="7"/>
        <v>15000</v>
      </c>
      <c r="K122" s="45">
        <f t="shared" si="8"/>
        <v>15000</v>
      </c>
      <c r="L122" s="42">
        <v>71.4</v>
      </c>
      <c r="M122" s="45">
        <f t="shared" si="9"/>
        <v>0.47600000000000003</v>
      </c>
    </row>
    <row r="123" spans="1:13" ht="43.5" customHeight="1">
      <c r="A123" s="28"/>
      <c r="B123" s="32" t="s">
        <v>179</v>
      </c>
      <c r="C123" s="30"/>
      <c r="D123" s="30"/>
      <c r="E123" s="30"/>
      <c r="F123" s="45">
        <v>11965</v>
      </c>
      <c r="G123" s="45">
        <f t="shared" si="5"/>
        <v>11965</v>
      </c>
      <c r="I123" s="45">
        <f t="shared" si="7"/>
        <v>11965</v>
      </c>
      <c r="K123" s="45">
        <f t="shared" si="8"/>
        <v>11965</v>
      </c>
      <c r="L123" s="42">
        <v>9675.7</v>
      </c>
      <c r="M123" s="45">
        <f t="shared" si="9"/>
        <v>80.86669452569996</v>
      </c>
    </row>
    <row r="124" spans="1:13" ht="43.5" customHeight="1">
      <c r="A124" s="28"/>
      <c r="B124" s="32" t="s">
        <v>180</v>
      </c>
      <c r="C124" s="30"/>
      <c r="D124" s="30"/>
      <c r="E124" s="30"/>
      <c r="F124" s="45">
        <v>3681</v>
      </c>
      <c r="G124" s="45">
        <f t="shared" si="5"/>
        <v>3681</v>
      </c>
      <c r="I124" s="45">
        <f t="shared" si="7"/>
        <v>3681</v>
      </c>
      <c r="K124" s="45">
        <f t="shared" si="8"/>
        <v>3681</v>
      </c>
      <c r="L124" s="42">
        <v>2809.1</v>
      </c>
      <c r="M124" s="45">
        <f t="shared" si="9"/>
        <v>76.3135017658245</v>
      </c>
    </row>
    <row r="125" spans="1:13" ht="43.5" customHeight="1">
      <c r="A125" s="28"/>
      <c r="B125" s="32" t="s">
        <v>181</v>
      </c>
      <c r="C125" s="30"/>
      <c r="D125" s="30"/>
      <c r="E125" s="30"/>
      <c r="F125" s="45">
        <v>2022</v>
      </c>
      <c r="G125" s="45">
        <f t="shared" si="5"/>
        <v>2022</v>
      </c>
      <c r="I125" s="45">
        <f t="shared" si="7"/>
        <v>2022</v>
      </c>
      <c r="K125" s="45">
        <f t="shared" si="8"/>
        <v>2022</v>
      </c>
      <c r="L125" s="45">
        <v>22</v>
      </c>
      <c r="M125" s="45">
        <f t="shared" si="9"/>
        <v>1.0880316518298714</v>
      </c>
    </row>
    <row r="126" spans="1:13" ht="43.5" customHeight="1">
      <c r="A126" s="28"/>
      <c r="B126" s="32" t="s">
        <v>182</v>
      </c>
      <c r="C126" s="30"/>
      <c r="D126" s="30"/>
      <c r="E126" s="30"/>
      <c r="F126" s="45">
        <v>2916</v>
      </c>
      <c r="G126" s="45">
        <f t="shared" si="5"/>
        <v>2916</v>
      </c>
      <c r="I126" s="45">
        <f t="shared" si="7"/>
        <v>2916</v>
      </c>
      <c r="K126" s="45">
        <f t="shared" si="8"/>
        <v>2916</v>
      </c>
      <c r="L126" s="42"/>
      <c r="M126" s="45">
        <f t="shared" si="9"/>
        <v>0</v>
      </c>
    </row>
    <row r="127" spans="1:13" ht="43.5" customHeight="1">
      <c r="A127" s="28"/>
      <c r="B127" s="32" t="s">
        <v>183</v>
      </c>
      <c r="C127" s="30"/>
      <c r="D127" s="30"/>
      <c r="E127" s="30"/>
      <c r="F127" s="45">
        <v>29000</v>
      </c>
      <c r="G127" s="45">
        <f t="shared" si="5"/>
        <v>29000</v>
      </c>
      <c r="I127" s="45">
        <f t="shared" si="7"/>
        <v>29000</v>
      </c>
      <c r="K127" s="45">
        <f t="shared" si="8"/>
        <v>29000</v>
      </c>
      <c r="L127" s="42">
        <v>10173.9</v>
      </c>
      <c r="M127" s="45">
        <f t="shared" si="9"/>
        <v>35.08241379310345</v>
      </c>
    </row>
    <row r="128" spans="1:13" ht="28.5" customHeight="1">
      <c r="A128" s="28"/>
      <c r="B128" s="32" t="s">
        <v>193</v>
      </c>
      <c r="C128" s="30"/>
      <c r="D128" s="30"/>
      <c r="E128" s="30"/>
      <c r="F128" s="45"/>
      <c r="G128" s="45"/>
      <c r="I128" s="45"/>
      <c r="K128" s="45"/>
      <c r="L128" s="42">
        <v>13.5</v>
      </c>
      <c r="M128" s="45"/>
    </row>
    <row r="129" spans="1:13" s="47" customFormat="1" ht="32.25" customHeight="1">
      <c r="A129" s="9" t="s">
        <v>113</v>
      </c>
      <c r="B129" s="13" t="s">
        <v>114</v>
      </c>
      <c r="C129" s="18">
        <f>C131+C134+C136+C140+C146</f>
        <v>501213</v>
      </c>
      <c r="D129" s="18"/>
      <c r="E129" s="18">
        <f t="shared" si="6"/>
        <v>501213</v>
      </c>
      <c r="F129" s="46">
        <f>F131+F134+F136+F140+F146</f>
        <v>-518</v>
      </c>
      <c r="G129" s="46">
        <f t="shared" si="5"/>
        <v>500695</v>
      </c>
      <c r="H129" s="57"/>
      <c r="I129" s="46">
        <f t="shared" si="7"/>
        <v>500695</v>
      </c>
      <c r="J129" s="57"/>
      <c r="K129" s="46">
        <f t="shared" si="8"/>
        <v>500695</v>
      </c>
      <c r="L129" s="46">
        <f>L131+L134+L136+L140+L146+L132</f>
        <v>266465.1</v>
      </c>
      <c r="M129" s="46">
        <f t="shared" si="9"/>
        <v>53.219045526717856</v>
      </c>
    </row>
    <row r="130" spans="1:13" ht="15">
      <c r="A130" s="2"/>
      <c r="B130" s="19" t="s">
        <v>101</v>
      </c>
      <c r="C130" s="27"/>
      <c r="D130" s="27"/>
      <c r="E130" s="27"/>
      <c r="F130" s="42"/>
      <c r="G130" s="45"/>
      <c r="I130" s="45"/>
      <c r="K130" s="45"/>
      <c r="L130" s="42"/>
      <c r="M130" s="45"/>
    </row>
    <row r="131" spans="1:13" ht="42.75">
      <c r="A131" s="2"/>
      <c r="B131" s="5" t="s">
        <v>115</v>
      </c>
      <c r="C131" s="30">
        <v>803</v>
      </c>
      <c r="D131" s="30"/>
      <c r="E131" s="30">
        <f t="shared" si="6"/>
        <v>803</v>
      </c>
      <c r="F131" s="42"/>
      <c r="G131" s="45">
        <f t="shared" si="5"/>
        <v>803</v>
      </c>
      <c r="I131" s="45">
        <f t="shared" si="7"/>
        <v>803</v>
      </c>
      <c r="K131" s="45">
        <f t="shared" si="8"/>
        <v>803</v>
      </c>
      <c r="L131" s="42">
        <v>433.5</v>
      </c>
      <c r="M131" s="45">
        <f t="shared" si="9"/>
        <v>53.98505603985056</v>
      </c>
    </row>
    <row r="132" spans="1:13" ht="71.25">
      <c r="A132" s="2"/>
      <c r="B132" s="5" t="s">
        <v>116</v>
      </c>
      <c r="C132" s="30"/>
      <c r="D132" s="30"/>
      <c r="E132" s="30">
        <f t="shared" si="6"/>
        <v>0</v>
      </c>
      <c r="F132" s="42"/>
      <c r="G132" s="45">
        <f t="shared" si="5"/>
        <v>0</v>
      </c>
      <c r="I132" s="45">
        <f t="shared" si="7"/>
        <v>0</v>
      </c>
      <c r="K132" s="45"/>
      <c r="L132" s="45">
        <v>6.5</v>
      </c>
      <c r="M132" s="45"/>
    </row>
    <row r="133" spans="1:13" ht="28.5" hidden="1">
      <c r="A133" s="2"/>
      <c r="B133" s="5" t="s">
        <v>117</v>
      </c>
      <c r="C133" s="30"/>
      <c r="D133" s="30"/>
      <c r="E133" s="30">
        <f t="shared" si="6"/>
        <v>0</v>
      </c>
      <c r="F133" s="42"/>
      <c r="G133" s="45">
        <f t="shared" si="5"/>
        <v>0</v>
      </c>
      <c r="I133" s="45">
        <f t="shared" si="7"/>
        <v>0</v>
      </c>
      <c r="K133" s="45">
        <f t="shared" si="8"/>
        <v>0</v>
      </c>
      <c r="L133" s="42"/>
      <c r="M133" s="45" t="e">
        <f t="shared" si="9"/>
        <v>#DIV/0!</v>
      </c>
    </row>
    <row r="134" spans="1:13" ht="42.75">
      <c r="A134" s="2"/>
      <c r="B134" s="5" t="s">
        <v>118</v>
      </c>
      <c r="C134" s="30">
        <v>11194</v>
      </c>
      <c r="D134" s="30"/>
      <c r="E134" s="30">
        <f t="shared" si="6"/>
        <v>11194</v>
      </c>
      <c r="F134" s="45">
        <v>-518</v>
      </c>
      <c r="G134" s="45">
        <f t="shared" si="5"/>
        <v>10676</v>
      </c>
      <c r="I134" s="45">
        <f t="shared" si="7"/>
        <v>10676</v>
      </c>
      <c r="K134" s="45">
        <f t="shared" si="8"/>
        <v>10676</v>
      </c>
      <c r="L134" s="42">
        <v>5750.5</v>
      </c>
      <c r="M134" s="45">
        <f t="shared" si="9"/>
        <v>53.863806669164475</v>
      </c>
    </row>
    <row r="135" spans="1:13" ht="31.5" customHeight="1" hidden="1">
      <c r="A135" s="2"/>
      <c r="B135" s="5" t="s">
        <v>119</v>
      </c>
      <c r="C135" s="30"/>
      <c r="D135" s="30"/>
      <c r="E135" s="30">
        <f t="shared" si="6"/>
        <v>0</v>
      </c>
      <c r="F135" s="42"/>
      <c r="G135" s="45">
        <f t="shared" si="5"/>
        <v>0</v>
      </c>
      <c r="I135" s="45">
        <f t="shared" si="7"/>
        <v>0</v>
      </c>
      <c r="K135" s="45">
        <f t="shared" si="8"/>
        <v>0</v>
      </c>
      <c r="L135" s="42"/>
      <c r="M135" s="45" t="e">
        <f t="shared" si="9"/>
        <v>#DIV/0!</v>
      </c>
    </row>
    <row r="136" spans="1:13" ht="59.25" customHeight="1">
      <c r="A136" s="2"/>
      <c r="B136" s="20" t="s">
        <v>120</v>
      </c>
      <c r="C136" s="30">
        <v>31086</v>
      </c>
      <c r="D136" s="30"/>
      <c r="E136" s="30">
        <f t="shared" si="6"/>
        <v>31086</v>
      </c>
      <c r="F136" s="42"/>
      <c r="G136" s="45">
        <f t="shared" si="5"/>
        <v>31086</v>
      </c>
      <c r="I136" s="45">
        <f t="shared" si="7"/>
        <v>31086</v>
      </c>
      <c r="K136" s="45">
        <f t="shared" si="8"/>
        <v>31086</v>
      </c>
      <c r="L136" s="42">
        <v>12873.7</v>
      </c>
      <c r="M136" s="45">
        <f t="shared" si="9"/>
        <v>41.413176349482086</v>
      </c>
    </row>
    <row r="137" spans="1:13" ht="28.5" hidden="1">
      <c r="A137" s="4"/>
      <c r="B137" s="21" t="s">
        <v>121</v>
      </c>
      <c r="C137" s="30"/>
      <c r="D137" s="30"/>
      <c r="E137" s="30">
        <f t="shared" si="6"/>
        <v>0</v>
      </c>
      <c r="F137" s="42"/>
      <c r="G137" s="45">
        <f t="shared" si="5"/>
        <v>0</v>
      </c>
      <c r="I137" s="45">
        <f t="shared" si="7"/>
        <v>0</v>
      </c>
      <c r="K137" s="45">
        <f t="shared" si="8"/>
        <v>0</v>
      </c>
      <c r="L137" s="42"/>
      <c r="M137" s="45" t="e">
        <f t="shared" si="9"/>
        <v>#DIV/0!</v>
      </c>
    </row>
    <row r="138" spans="1:13" ht="72" customHeight="1" hidden="1">
      <c r="A138" s="4"/>
      <c r="B138" s="20" t="s">
        <v>152</v>
      </c>
      <c r="C138" s="30"/>
      <c r="D138" s="30"/>
      <c r="E138" s="30">
        <f t="shared" si="6"/>
        <v>0</v>
      </c>
      <c r="F138" s="42"/>
      <c r="G138" s="45">
        <f t="shared" si="5"/>
        <v>0</v>
      </c>
      <c r="I138" s="45">
        <f t="shared" si="7"/>
        <v>0</v>
      </c>
      <c r="K138" s="45">
        <f t="shared" si="8"/>
        <v>0</v>
      </c>
      <c r="L138" s="42"/>
      <c r="M138" s="45" t="e">
        <f t="shared" si="9"/>
        <v>#DIV/0!</v>
      </c>
    </row>
    <row r="139" spans="1:13" ht="78" customHeight="1" hidden="1">
      <c r="A139" s="4"/>
      <c r="B139" s="20" t="s">
        <v>160</v>
      </c>
      <c r="C139" s="30"/>
      <c r="D139" s="30"/>
      <c r="E139" s="30">
        <f t="shared" si="6"/>
        <v>0</v>
      </c>
      <c r="F139" s="42"/>
      <c r="G139" s="45">
        <f t="shared" si="5"/>
        <v>0</v>
      </c>
      <c r="I139" s="45">
        <f t="shared" si="7"/>
        <v>0</v>
      </c>
      <c r="K139" s="45">
        <f t="shared" si="8"/>
        <v>0</v>
      </c>
      <c r="L139" s="42"/>
      <c r="M139" s="45" t="e">
        <f t="shared" si="9"/>
        <v>#DIV/0!</v>
      </c>
    </row>
    <row r="140" spans="1:13" ht="86.25" customHeight="1">
      <c r="A140" s="4"/>
      <c r="B140" s="22" t="s">
        <v>150</v>
      </c>
      <c r="C140" s="30">
        <v>458129</v>
      </c>
      <c r="D140" s="30"/>
      <c r="E140" s="30">
        <f t="shared" si="6"/>
        <v>458129</v>
      </c>
      <c r="F140" s="42"/>
      <c r="G140" s="45">
        <f t="shared" si="5"/>
        <v>458129</v>
      </c>
      <c r="I140" s="45">
        <f t="shared" si="7"/>
        <v>458129</v>
      </c>
      <c r="K140" s="45">
        <f t="shared" si="8"/>
        <v>458129</v>
      </c>
      <c r="L140" s="42">
        <f>247834.4-433.5</f>
        <v>247400.9</v>
      </c>
      <c r="M140" s="45">
        <f t="shared" si="9"/>
        <v>54.002453457432296</v>
      </c>
    </row>
    <row r="141" spans="1:13" ht="42.75" hidden="1">
      <c r="A141" s="4"/>
      <c r="B141" s="21" t="s">
        <v>122</v>
      </c>
      <c r="C141" s="30"/>
      <c r="D141" s="30"/>
      <c r="E141" s="30">
        <f t="shared" si="6"/>
        <v>0</v>
      </c>
      <c r="F141" s="42"/>
      <c r="G141" s="45">
        <f t="shared" si="5"/>
        <v>0</v>
      </c>
      <c r="I141" s="45">
        <f t="shared" si="7"/>
        <v>0</v>
      </c>
      <c r="K141" s="45">
        <f t="shared" si="8"/>
        <v>0</v>
      </c>
      <c r="L141" s="42"/>
      <c r="M141" s="45" t="e">
        <f t="shared" si="9"/>
        <v>#DIV/0!</v>
      </c>
    </row>
    <row r="142" spans="1:13" ht="28.5" hidden="1">
      <c r="A142" s="4"/>
      <c r="B142" s="21" t="s">
        <v>123</v>
      </c>
      <c r="C142" s="30"/>
      <c r="D142" s="30"/>
      <c r="E142" s="30">
        <f t="shared" si="6"/>
        <v>0</v>
      </c>
      <c r="F142" s="42"/>
      <c r="G142" s="45">
        <f aca="true" t="shared" si="10" ref="G142:G161">E142+F142</f>
        <v>0</v>
      </c>
      <c r="I142" s="45">
        <f t="shared" si="7"/>
        <v>0</v>
      </c>
      <c r="K142" s="45">
        <f t="shared" si="8"/>
        <v>0</v>
      </c>
      <c r="L142" s="42"/>
      <c r="M142" s="45" t="e">
        <f t="shared" si="9"/>
        <v>#DIV/0!</v>
      </c>
    </row>
    <row r="143" spans="1:13" ht="42.75" hidden="1">
      <c r="A143" s="4"/>
      <c r="B143" s="21" t="s">
        <v>124</v>
      </c>
      <c r="C143" s="30"/>
      <c r="D143" s="30"/>
      <c r="E143" s="30">
        <f aca="true" t="shared" si="11" ref="E143:E161">C143+D143</f>
        <v>0</v>
      </c>
      <c r="F143" s="42"/>
      <c r="G143" s="45">
        <f t="shared" si="10"/>
        <v>0</v>
      </c>
      <c r="I143" s="45">
        <f aca="true" t="shared" si="12" ref="I143:I164">H143+G143</f>
        <v>0</v>
      </c>
      <c r="K143" s="45">
        <f aca="true" t="shared" si="13" ref="K143:K164">I143+J143</f>
        <v>0</v>
      </c>
      <c r="L143" s="42"/>
      <c r="M143" s="45" t="e">
        <f aca="true" t="shared" si="14" ref="M143:M164">L143/K143%</f>
        <v>#DIV/0!</v>
      </c>
    </row>
    <row r="144" spans="1:13" ht="28.5" hidden="1">
      <c r="A144" s="12"/>
      <c r="B144" s="11" t="s">
        <v>125</v>
      </c>
      <c r="C144" s="30"/>
      <c r="D144" s="30"/>
      <c r="E144" s="30">
        <f t="shared" si="11"/>
        <v>0</v>
      </c>
      <c r="F144" s="42"/>
      <c r="G144" s="45">
        <f t="shared" si="10"/>
        <v>0</v>
      </c>
      <c r="I144" s="45">
        <f t="shared" si="12"/>
        <v>0</v>
      </c>
      <c r="K144" s="45">
        <f t="shared" si="13"/>
        <v>0</v>
      </c>
      <c r="L144" s="42"/>
      <c r="M144" s="45" t="e">
        <f t="shared" si="14"/>
        <v>#DIV/0!</v>
      </c>
    </row>
    <row r="145" spans="1:13" ht="18.75" customHeight="1" hidden="1">
      <c r="A145" s="12"/>
      <c r="B145" s="11" t="s">
        <v>126</v>
      </c>
      <c r="C145" s="30"/>
      <c r="D145" s="30"/>
      <c r="E145" s="30">
        <f t="shared" si="11"/>
        <v>0</v>
      </c>
      <c r="F145" s="42"/>
      <c r="G145" s="45">
        <f t="shared" si="10"/>
        <v>0</v>
      </c>
      <c r="I145" s="45">
        <f t="shared" si="12"/>
        <v>0</v>
      </c>
      <c r="K145" s="45">
        <f t="shared" si="13"/>
        <v>0</v>
      </c>
      <c r="L145" s="42"/>
      <c r="M145" s="45" t="e">
        <f t="shared" si="14"/>
        <v>#DIV/0!</v>
      </c>
    </row>
    <row r="146" spans="1:13" ht="89.25" customHeight="1">
      <c r="A146" s="12"/>
      <c r="B146" s="11" t="s">
        <v>142</v>
      </c>
      <c r="C146" s="30">
        <v>1</v>
      </c>
      <c r="D146" s="30"/>
      <c r="E146" s="30">
        <f t="shared" si="11"/>
        <v>1</v>
      </c>
      <c r="F146" s="42"/>
      <c r="G146" s="45">
        <f t="shared" si="10"/>
        <v>1</v>
      </c>
      <c r="I146" s="45">
        <f t="shared" si="12"/>
        <v>1</v>
      </c>
      <c r="K146" s="45">
        <f t="shared" si="13"/>
        <v>1</v>
      </c>
      <c r="L146" s="42"/>
      <c r="M146" s="45"/>
    </row>
    <row r="147" spans="1:13" ht="28.5" hidden="1">
      <c r="A147" s="12"/>
      <c r="B147" s="11" t="s">
        <v>127</v>
      </c>
      <c r="C147" s="30"/>
      <c r="D147" s="30"/>
      <c r="E147" s="30">
        <f t="shared" si="11"/>
        <v>0</v>
      </c>
      <c r="F147" s="42"/>
      <c r="G147" s="45">
        <f t="shared" si="10"/>
        <v>0</v>
      </c>
      <c r="I147" s="45">
        <f t="shared" si="12"/>
        <v>0</v>
      </c>
      <c r="K147" s="45">
        <f t="shared" si="13"/>
        <v>0</v>
      </c>
      <c r="L147" s="42"/>
      <c r="M147" s="45" t="e">
        <f t="shared" si="14"/>
        <v>#DIV/0!</v>
      </c>
    </row>
    <row r="148" spans="1:13" ht="44.25" customHeight="1" hidden="1">
      <c r="A148" s="12"/>
      <c r="B148" s="11" t="s">
        <v>128</v>
      </c>
      <c r="C148" s="30"/>
      <c r="D148" s="30"/>
      <c r="E148" s="30">
        <f t="shared" si="11"/>
        <v>0</v>
      </c>
      <c r="F148" s="42"/>
      <c r="G148" s="45">
        <f t="shared" si="10"/>
        <v>0</v>
      </c>
      <c r="I148" s="45">
        <f t="shared" si="12"/>
        <v>0</v>
      </c>
      <c r="K148" s="45">
        <f t="shared" si="13"/>
        <v>0</v>
      </c>
      <c r="L148" s="42"/>
      <c r="M148" s="45" t="e">
        <f t="shared" si="14"/>
        <v>#DIV/0!</v>
      </c>
    </row>
    <row r="149" spans="1:13" ht="75" customHeight="1" hidden="1">
      <c r="A149" s="10"/>
      <c r="B149" s="26" t="s">
        <v>153</v>
      </c>
      <c r="C149" s="30"/>
      <c r="D149" s="30"/>
      <c r="E149" s="30">
        <f t="shared" si="11"/>
        <v>0</v>
      </c>
      <c r="F149" s="42"/>
      <c r="G149" s="45">
        <f t="shared" si="10"/>
        <v>0</v>
      </c>
      <c r="I149" s="45">
        <f t="shared" si="12"/>
        <v>0</v>
      </c>
      <c r="K149" s="45">
        <f t="shared" si="13"/>
        <v>0</v>
      </c>
      <c r="L149" s="42"/>
      <c r="M149" s="45" t="e">
        <f t="shared" si="14"/>
        <v>#DIV/0!</v>
      </c>
    </row>
    <row r="150" spans="1:13" s="47" customFormat="1" ht="18.75" customHeight="1">
      <c r="A150" s="9" t="s">
        <v>129</v>
      </c>
      <c r="B150" s="13" t="s">
        <v>130</v>
      </c>
      <c r="C150" s="18">
        <f>C151</f>
        <v>45170</v>
      </c>
      <c r="D150" s="18">
        <f>D151</f>
        <v>0</v>
      </c>
      <c r="E150" s="18">
        <f t="shared" si="11"/>
        <v>45170</v>
      </c>
      <c r="F150" s="46">
        <f>F151</f>
        <v>2357</v>
      </c>
      <c r="G150" s="46">
        <f t="shared" si="10"/>
        <v>47527</v>
      </c>
      <c r="H150" s="57"/>
      <c r="I150" s="46">
        <f t="shared" si="12"/>
        <v>47527</v>
      </c>
      <c r="J150" s="46">
        <f>J151</f>
        <v>133</v>
      </c>
      <c r="K150" s="46">
        <f t="shared" si="13"/>
        <v>47660</v>
      </c>
      <c r="L150" s="46">
        <f>L151</f>
        <v>21891.1</v>
      </c>
      <c r="M150" s="46">
        <f t="shared" si="14"/>
        <v>45.93180864456567</v>
      </c>
    </row>
    <row r="151" spans="1:13" s="47" customFormat="1" ht="45.75" customHeight="1">
      <c r="A151" s="9" t="s">
        <v>131</v>
      </c>
      <c r="B151" s="13" t="s">
        <v>132</v>
      </c>
      <c r="C151" s="18">
        <f>C154+C155+C156+C158+C160+C161</f>
        <v>45170</v>
      </c>
      <c r="D151" s="18">
        <f>D154+D155+D156+D158+D160+D161</f>
        <v>0</v>
      </c>
      <c r="E151" s="18">
        <f t="shared" si="11"/>
        <v>45170</v>
      </c>
      <c r="F151" s="46">
        <f>F154+F155+F156+F158+F160+F161</f>
        <v>2357</v>
      </c>
      <c r="G151" s="46">
        <f t="shared" si="10"/>
        <v>47527</v>
      </c>
      <c r="H151" s="57"/>
      <c r="I151" s="46">
        <f t="shared" si="12"/>
        <v>47527</v>
      </c>
      <c r="J151" s="46">
        <f>J161</f>
        <v>133</v>
      </c>
      <c r="K151" s="46">
        <f t="shared" si="13"/>
        <v>47660</v>
      </c>
      <c r="L151" s="46">
        <f>L154+L155+L156+L158+L160+L161+L162+L163</f>
        <v>21891.1</v>
      </c>
      <c r="M151" s="46">
        <f t="shared" si="14"/>
        <v>45.93180864456567</v>
      </c>
    </row>
    <row r="152" spans="1:13" ht="14.25">
      <c r="A152" s="12"/>
      <c r="B152" s="23" t="s">
        <v>101</v>
      </c>
      <c r="C152" s="27"/>
      <c r="D152" s="27"/>
      <c r="E152" s="27"/>
      <c r="F152" s="45"/>
      <c r="G152" s="45"/>
      <c r="I152" s="45"/>
      <c r="J152" s="45"/>
      <c r="K152" s="45"/>
      <c r="L152" s="42"/>
      <c r="M152" s="45"/>
    </row>
    <row r="153" spans="1:13" ht="57" hidden="1">
      <c r="A153" s="12"/>
      <c r="B153" s="11" t="s">
        <v>159</v>
      </c>
      <c r="C153" s="30"/>
      <c r="D153" s="30"/>
      <c r="E153" s="40">
        <f t="shared" si="11"/>
        <v>0</v>
      </c>
      <c r="F153" s="45"/>
      <c r="G153" s="45">
        <f t="shared" si="10"/>
        <v>0</v>
      </c>
      <c r="I153" s="45">
        <f t="shared" si="12"/>
        <v>0</v>
      </c>
      <c r="J153" s="45"/>
      <c r="K153" s="45">
        <f t="shared" si="13"/>
        <v>0</v>
      </c>
      <c r="L153" s="42"/>
      <c r="M153" s="45" t="e">
        <f t="shared" si="14"/>
        <v>#DIV/0!</v>
      </c>
    </row>
    <row r="154" spans="1:13" ht="48" customHeight="1">
      <c r="A154" s="12"/>
      <c r="B154" s="11" t="s">
        <v>171</v>
      </c>
      <c r="C154" s="30">
        <v>243</v>
      </c>
      <c r="D154" s="30"/>
      <c r="E154" s="30">
        <f t="shared" si="11"/>
        <v>243</v>
      </c>
      <c r="F154" s="45">
        <v>307</v>
      </c>
      <c r="G154" s="45">
        <f t="shared" si="10"/>
        <v>550</v>
      </c>
      <c r="I154" s="45">
        <f t="shared" si="12"/>
        <v>550</v>
      </c>
      <c r="J154" s="45"/>
      <c r="K154" s="45">
        <f t="shared" si="13"/>
        <v>550</v>
      </c>
      <c r="L154" s="42"/>
      <c r="M154" s="45"/>
    </row>
    <row r="155" spans="1:13" ht="28.5">
      <c r="A155" s="12"/>
      <c r="B155" s="11" t="s">
        <v>133</v>
      </c>
      <c r="C155" s="30">
        <v>4060</v>
      </c>
      <c r="D155" s="30"/>
      <c r="E155" s="30">
        <f t="shared" si="11"/>
        <v>4060</v>
      </c>
      <c r="F155" s="45"/>
      <c r="G155" s="45">
        <f t="shared" si="10"/>
        <v>4060</v>
      </c>
      <c r="I155" s="45">
        <f t="shared" si="12"/>
        <v>4060</v>
      </c>
      <c r="J155" s="45"/>
      <c r="K155" s="45">
        <f t="shared" si="13"/>
        <v>4060</v>
      </c>
      <c r="L155" s="45">
        <v>1711</v>
      </c>
      <c r="M155" s="45">
        <f t="shared" si="14"/>
        <v>42.14285714285714</v>
      </c>
    </row>
    <row r="156" spans="1:13" ht="44.25" customHeight="1">
      <c r="A156" s="12"/>
      <c r="B156" s="11" t="s">
        <v>134</v>
      </c>
      <c r="C156" s="30">
        <v>18671</v>
      </c>
      <c r="D156" s="30"/>
      <c r="E156" s="30">
        <f t="shared" si="11"/>
        <v>18671</v>
      </c>
      <c r="F156" s="45">
        <v>2050</v>
      </c>
      <c r="G156" s="45">
        <f t="shared" si="10"/>
        <v>20721</v>
      </c>
      <c r="I156" s="45">
        <f t="shared" si="12"/>
        <v>20721</v>
      </c>
      <c r="J156" s="45"/>
      <c r="K156" s="45">
        <f t="shared" si="13"/>
        <v>20721</v>
      </c>
      <c r="L156" s="42">
        <v>5813.8</v>
      </c>
      <c r="M156" s="45">
        <f t="shared" si="14"/>
        <v>28.05752618116886</v>
      </c>
    </row>
    <row r="157" spans="1:13" ht="28.5" hidden="1">
      <c r="A157" s="12"/>
      <c r="B157" s="11" t="s">
        <v>135</v>
      </c>
      <c r="C157" s="30"/>
      <c r="D157" s="30"/>
      <c r="E157" s="30">
        <f t="shared" si="11"/>
        <v>0</v>
      </c>
      <c r="F157" s="45"/>
      <c r="G157" s="45">
        <f t="shared" si="10"/>
        <v>0</v>
      </c>
      <c r="I157" s="45">
        <f t="shared" si="12"/>
        <v>0</v>
      </c>
      <c r="J157" s="45"/>
      <c r="K157" s="45">
        <f t="shared" si="13"/>
        <v>0</v>
      </c>
      <c r="L157" s="42"/>
      <c r="M157" s="45" t="e">
        <f t="shared" si="14"/>
        <v>#DIV/0!</v>
      </c>
    </row>
    <row r="158" spans="1:13" ht="30.75" customHeight="1">
      <c r="A158" s="12"/>
      <c r="B158" s="11" t="s">
        <v>172</v>
      </c>
      <c r="C158" s="30">
        <v>9429</v>
      </c>
      <c r="D158" s="30"/>
      <c r="E158" s="30">
        <f t="shared" si="11"/>
        <v>9429</v>
      </c>
      <c r="F158" s="45"/>
      <c r="G158" s="45">
        <f t="shared" si="10"/>
        <v>9429</v>
      </c>
      <c r="I158" s="45">
        <f t="shared" si="12"/>
        <v>9429</v>
      </c>
      <c r="J158" s="45"/>
      <c r="K158" s="45">
        <f t="shared" si="13"/>
        <v>9429</v>
      </c>
      <c r="L158" s="45">
        <v>4070</v>
      </c>
      <c r="M158" s="45">
        <f t="shared" si="14"/>
        <v>43.164704634637815</v>
      </c>
    </row>
    <row r="159" spans="1:13" ht="42.75" hidden="1">
      <c r="A159" s="12"/>
      <c r="B159" s="11" t="s">
        <v>136</v>
      </c>
      <c r="C159" s="30"/>
      <c r="D159" s="30"/>
      <c r="E159" s="30">
        <f t="shared" si="11"/>
        <v>0</v>
      </c>
      <c r="F159" s="45"/>
      <c r="G159" s="45">
        <f t="shared" si="10"/>
        <v>0</v>
      </c>
      <c r="I159" s="45">
        <f t="shared" si="12"/>
        <v>0</v>
      </c>
      <c r="J159" s="45"/>
      <c r="K159" s="45">
        <f t="shared" si="13"/>
        <v>0</v>
      </c>
      <c r="L159" s="42"/>
      <c r="M159" s="45" t="e">
        <f t="shared" si="14"/>
        <v>#DIV/0!</v>
      </c>
    </row>
    <row r="160" spans="1:13" ht="28.5">
      <c r="A160" s="12"/>
      <c r="B160" s="11" t="s">
        <v>137</v>
      </c>
      <c r="C160" s="30">
        <v>2747</v>
      </c>
      <c r="D160" s="30"/>
      <c r="E160" s="30">
        <f t="shared" si="11"/>
        <v>2747</v>
      </c>
      <c r="F160" s="45"/>
      <c r="G160" s="45">
        <f t="shared" si="10"/>
        <v>2747</v>
      </c>
      <c r="I160" s="45">
        <f t="shared" si="12"/>
        <v>2747</v>
      </c>
      <c r="J160" s="45"/>
      <c r="K160" s="45">
        <f t="shared" si="13"/>
        <v>2747</v>
      </c>
      <c r="L160" s="42">
        <v>143.3</v>
      </c>
      <c r="M160" s="45">
        <f t="shared" si="14"/>
        <v>5.216599927193302</v>
      </c>
    </row>
    <row r="161" spans="1:13" ht="29.25" thickBot="1">
      <c r="A161" s="12"/>
      <c r="B161" s="11" t="s">
        <v>176</v>
      </c>
      <c r="C161" s="30">
        <v>10020</v>
      </c>
      <c r="D161" s="30"/>
      <c r="E161" s="30">
        <f t="shared" si="11"/>
        <v>10020</v>
      </c>
      <c r="F161" s="45"/>
      <c r="G161" s="45">
        <f t="shared" si="10"/>
        <v>10020</v>
      </c>
      <c r="I161" s="45">
        <f t="shared" si="12"/>
        <v>10020</v>
      </c>
      <c r="J161" s="45">
        <v>133</v>
      </c>
      <c r="K161" s="45">
        <f t="shared" si="13"/>
        <v>10153</v>
      </c>
      <c r="L161" s="45">
        <v>10153</v>
      </c>
      <c r="M161" s="45">
        <f t="shared" si="14"/>
        <v>100</v>
      </c>
    </row>
    <row r="162" spans="1:13" ht="60" customHeight="1" hidden="1">
      <c r="A162" s="12"/>
      <c r="B162" s="11" t="s">
        <v>189</v>
      </c>
      <c r="C162" s="30"/>
      <c r="D162" s="30"/>
      <c r="E162" s="30"/>
      <c r="F162" s="45"/>
      <c r="G162" s="45"/>
      <c r="I162" s="45"/>
      <c r="J162" s="45"/>
      <c r="K162" s="45"/>
      <c r="L162" s="45"/>
      <c r="M162" s="45"/>
    </row>
    <row r="163" spans="1:13" ht="30.75" customHeight="1" hidden="1" thickBot="1">
      <c r="A163" s="12"/>
      <c r="B163" s="11" t="s">
        <v>190</v>
      </c>
      <c r="C163" s="30"/>
      <c r="D163" s="30"/>
      <c r="E163" s="30"/>
      <c r="F163" s="45"/>
      <c r="G163" s="45"/>
      <c r="I163" s="45"/>
      <c r="J163" s="45"/>
      <c r="K163" s="45"/>
      <c r="L163" s="45"/>
      <c r="M163" s="45"/>
    </row>
    <row r="164" spans="1:13" s="44" customFormat="1" ht="21" customHeight="1" thickBot="1">
      <c r="A164" s="98" t="s">
        <v>46</v>
      </c>
      <c r="B164" s="99"/>
      <c r="C164" s="36">
        <f>C10+C76</f>
        <v>2490596.4</v>
      </c>
      <c r="D164" s="36">
        <f>D10+D76</f>
        <v>2901</v>
      </c>
      <c r="E164" s="41">
        <f>C164+D164</f>
        <v>2493497.4</v>
      </c>
      <c r="F164" s="59">
        <f>F10+F76</f>
        <v>95437</v>
      </c>
      <c r="G164" s="55">
        <f>E164+F164</f>
        <v>2588934.4</v>
      </c>
      <c r="H164" s="60">
        <f>H10+H76</f>
        <v>41239</v>
      </c>
      <c r="I164" s="59">
        <f t="shared" si="12"/>
        <v>2630173.4</v>
      </c>
      <c r="J164" s="59">
        <f>J10+J76</f>
        <v>4309</v>
      </c>
      <c r="K164" s="55">
        <f t="shared" si="13"/>
        <v>2634482.4</v>
      </c>
      <c r="L164" s="59">
        <f>L10+L76</f>
        <v>1212340.1999999997</v>
      </c>
      <c r="M164" s="59">
        <f t="shared" si="14"/>
        <v>46.01815521713107</v>
      </c>
    </row>
    <row r="165" spans="1:2" ht="14.25">
      <c r="A165" s="104"/>
      <c r="B165" s="104"/>
    </row>
    <row r="166" spans="1:13" s="51" customFormat="1" ht="28.5" customHeight="1">
      <c r="A166" s="105" t="s">
        <v>206</v>
      </c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9"/>
      <c r="M166" s="109"/>
    </row>
    <row r="167" spans="1:12" s="51" customFormat="1" ht="14.25" customHeight="1">
      <c r="A167" s="105"/>
      <c r="B167" s="105"/>
      <c r="C167" s="106"/>
      <c r="D167" s="52"/>
      <c r="E167" s="52"/>
      <c r="F167" s="54"/>
      <c r="G167" s="50"/>
      <c r="H167" s="50"/>
      <c r="I167" s="50"/>
      <c r="J167" s="50"/>
      <c r="K167" s="50"/>
      <c r="L167" s="75"/>
    </row>
    <row r="168" spans="1:2" ht="12.75">
      <c r="A168" s="97"/>
      <c r="B168" s="97"/>
    </row>
    <row r="169" ht="12.75">
      <c r="B169" s="15"/>
    </row>
    <row r="170" ht="12.75">
      <c r="B170" s="15"/>
    </row>
    <row r="171" ht="12.75">
      <c r="B171" s="15"/>
    </row>
    <row r="172" ht="12.75">
      <c r="B172" s="15"/>
    </row>
    <row r="173" ht="12.75">
      <c r="B173" s="15"/>
    </row>
    <row r="174" ht="12.75">
      <c r="B174" s="15"/>
    </row>
    <row r="175" ht="12.75">
      <c r="B175" s="15"/>
    </row>
    <row r="176" ht="12.75">
      <c r="B176" s="15"/>
    </row>
    <row r="177" ht="12.75">
      <c r="B177" s="15"/>
    </row>
    <row r="178" ht="12.75">
      <c r="B178" s="15"/>
    </row>
    <row r="179" ht="12.75">
      <c r="B179" s="15"/>
    </row>
    <row r="180" ht="12.75">
      <c r="B180" s="15"/>
    </row>
    <row r="181" ht="12.75">
      <c r="B181" s="15"/>
    </row>
    <row r="182" ht="12.75">
      <c r="B182" s="15"/>
    </row>
    <row r="183" ht="12.75">
      <c r="B183" s="15"/>
    </row>
    <row r="184" ht="12.75">
      <c r="B184" s="15"/>
    </row>
    <row r="185" ht="12.75">
      <c r="B185" s="15"/>
    </row>
    <row r="186" ht="12.75">
      <c r="B186" s="15"/>
    </row>
    <row r="187" ht="12.75">
      <c r="B187" s="15"/>
    </row>
    <row r="188" ht="12.75">
      <c r="B188" s="15"/>
    </row>
    <row r="189" ht="12.75">
      <c r="B189" s="15"/>
    </row>
    <row r="190" ht="12.75">
      <c r="B190" s="15"/>
    </row>
    <row r="191" ht="12.75">
      <c r="B191" s="15"/>
    </row>
    <row r="192" ht="12.75">
      <c r="B192" s="15"/>
    </row>
    <row r="193" ht="12.75">
      <c r="B193" s="15"/>
    </row>
    <row r="194" ht="12.75">
      <c r="B194" s="15"/>
    </row>
    <row r="195" ht="12.75">
      <c r="B195" s="15"/>
    </row>
    <row r="196" ht="12.75">
      <c r="B196" s="15"/>
    </row>
    <row r="197" ht="12.75">
      <c r="B197" s="15"/>
    </row>
    <row r="198" ht="12.75">
      <c r="B198" s="15"/>
    </row>
    <row r="199" ht="12.75">
      <c r="B199" s="15"/>
    </row>
    <row r="200" ht="12.75">
      <c r="B200" s="15"/>
    </row>
    <row r="201" ht="12.75">
      <c r="B201" s="15"/>
    </row>
    <row r="202" ht="12.75">
      <c r="B202" s="15"/>
    </row>
    <row r="203" ht="12.75">
      <c r="B203" s="15"/>
    </row>
    <row r="204" ht="12.75">
      <c r="B204" s="15"/>
    </row>
    <row r="205" ht="12.75">
      <c r="B205" s="15"/>
    </row>
    <row r="206" ht="12.75">
      <c r="B206" s="15"/>
    </row>
    <row r="207" ht="12.75">
      <c r="B207" s="15"/>
    </row>
    <row r="208" ht="12.75">
      <c r="B208" s="15"/>
    </row>
    <row r="209" ht="12.75">
      <c r="B209" s="15"/>
    </row>
    <row r="210" ht="12.75">
      <c r="B210" s="15"/>
    </row>
    <row r="211" ht="12.75">
      <c r="B211" s="15"/>
    </row>
    <row r="212" ht="12.75">
      <c r="B212" s="15"/>
    </row>
    <row r="213" ht="12.75">
      <c r="B213" s="15"/>
    </row>
    <row r="214" ht="12.75">
      <c r="B214" s="15"/>
    </row>
    <row r="215" ht="12.75">
      <c r="B215" s="15"/>
    </row>
    <row r="216" ht="12.75">
      <c r="B216" s="15"/>
    </row>
    <row r="217" ht="12.75">
      <c r="B217" s="15"/>
    </row>
    <row r="218" ht="12.75">
      <c r="B218" s="15"/>
    </row>
    <row r="219" ht="12.75">
      <c r="B219" s="15"/>
    </row>
    <row r="220" ht="12.75">
      <c r="B220" s="15"/>
    </row>
    <row r="221" ht="12.75">
      <c r="B221" s="15"/>
    </row>
    <row r="222" ht="12.75">
      <c r="B222" s="15"/>
    </row>
    <row r="223" ht="12.75">
      <c r="B223" s="15"/>
    </row>
    <row r="224" ht="12.75">
      <c r="B224" s="15"/>
    </row>
    <row r="225" ht="12.75">
      <c r="B225" s="15"/>
    </row>
    <row r="226" ht="12.75">
      <c r="B226" s="15"/>
    </row>
    <row r="227" ht="12.75">
      <c r="B227" s="15"/>
    </row>
    <row r="228" ht="12.75">
      <c r="B228" s="15"/>
    </row>
    <row r="229" ht="12.75">
      <c r="B229" s="15"/>
    </row>
    <row r="230" ht="12.75">
      <c r="B230" s="15"/>
    </row>
    <row r="231" ht="12.75">
      <c r="B231" s="15"/>
    </row>
    <row r="232" ht="12.75">
      <c r="B232" s="15"/>
    </row>
    <row r="233" ht="12.75">
      <c r="B233" s="15"/>
    </row>
    <row r="234" ht="12.75">
      <c r="B234" s="15"/>
    </row>
    <row r="235" ht="12.75">
      <c r="B235" s="15"/>
    </row>
    <row r="236" ht="12.75">
      <c r="B236" s="15"/>
    </row>
    <row r="237" ht="12.75">
      <c r="B237" s="15"/>
    </row>
    <row r="238" ht="12.75">
      <c r="B238" s="15"/>
    </row>
    <row r="239" ht="12.75">
      <c r="B239" s="15"/>
    </row>
    <row r="240" ht="12.75">
      <c r="B240" s="15"/>
    </row>
    <row r="241" ht="12.75">
      <c r="B241" s="15"/>
    </row>
    <row r="242" ht="12.75">
      <c r="B242" s="15"/>
    </row>
    <row r="243" ht="12.75">
      <c r="B243" s="15"/>
    </row>
    <row r="244" ht="12.75">
      <c r="B244" s="15"/>
    </row>
    <row r="245" ht="12.75">
      <c r="B245" s="15"/>
    </row>
    <row r="246" ht="12.75">
      <c r="B246" s="15"/>
    </row>
    <row r="247" ht="12.75">
      <c r="B247" s="15"/>
    </row>
    <row r="248" ht="12.75">
      <c r="B248" s="15"/>
    </row>
    <row r="249" ht="12.75">
      <c r="B249" s="15"/>
    </row>
    <row r="250" ht="12.75">
      <c r="B250" s="15"/>
    </row>
    <row r="251" ht="12.75">
      <c r="B251" s="15"/>
    </row>
    <row r="252" ht="12.75">
      <c r="B252" s="15"/>
    </row>
    <row r="253" ht="12.75">
      <c r="B253" s="15"/>
    </row>
    <row r="254" ht="12.75">
      <c r="B254" s="15"/>
    </row>
    <row r="255" ht="12.75">
      <c r="B255" s="15"/>
    </row>
    <row r="256" ht="12.75">
      <c r="B256" s="15"/>
    </row>
    <row r="257" ht="12.75">
      <c r="B257" s="15"/>
    </row>
    <row r="258" ht="12.75">
      <c r="B258" s="15"/>
    </row>
    <row r="259" ht="12.75">
      <c r="B259" s="15"/>
    </row>
    <row r="260" ht="12.75">
      <c r="B260" s="15"/>
    </row>
    <row r="261" ht="12.75">
      <c r="B261" s="15"/>
    </row>
    <row r="262" ht="12.75">
      <c r="B262" s="15"/>
    </row>
    <row r="263" ht="12.75">
      <c r="B263" s="15"/>
    </row>
    <row r="264" ht="12.75">
      <c r="B264" s="15"/>
    </row>
    <row r="265" ht="12.75">
      <c r="B265" s="15"/>
    </row>
    <row r="266" ht="12.75">
      <c r="B266" s="15"/>
    </row>
    <row r="267" ht="12.75">
      <c r="B267" s="15"/>
    </row>
    <row r="268" ht="12.75">
      <c r="B268" s="15"/>
    </row>
    <row r="269" ht="12.75">
      <c r="B269" s="15"/>
    </row>
    <row r="270" ht="12.75">
      <c r="B270" s="15"/>
    </row>
    <row r="271" ht="12.75">
      <c r="B271" s="15"/>
    </row>
    <row r="272" ht="12.75">
      <c r="B272" s="15"/>
    </row>
    <row r="273" ht="12.75">
      <c r="B273" s="15"/>
    </row>
    <row r="274" ht="12.75">
      <c r="B274" s="15"/>
    </row>
    <row r="275" ht="12.75">
      <c r="B275" s="15"/>
    </row>
    <row r="276" ht="12.75">
      <c r="B276" s="15"/>
    </row>
    <row r="277" ht="12.75">
      <c r="B277" s="15"/>
    </row>
    <row r="278" ht="12.75">
      <c r="B278" s="15"/>
    </row>
    <row r="279" ht="12.75">
      <c r="B279" s="15"/>
    </row>
    <row r="280" ht="12.75">
      <c r="B280" s="15"/>
    </row>
    <row r="281" ht="12.75">
      <c r="B281" s="15"/>
    </row>
    <row r="282" ht="12.75">
      <c r="B282" s="15"/>
    </row>
    <row r="283" ht="12.75">
      <c r="B283" s="15"/>
    </row>
    <row r="284" ht="12.75">
      <c r="B284" s="15"/>
    </row>
    <row r="285" ht="12.75">
      <c r="B285" s="15"/>
    </row>
    <row r="286" ht="12.75">
      <c r="B286" s="15"/>
    </row>
    <row r="287" ht="12.75">
      <c r="B287" s="15"/>
    </row>
    <row r="288" ht="12.75">
      <c r="B288" s="15"/>
    </row>
    <row r="289" ht="12.75">
      <c r="B289" s="15"/>
    </row>
    <row r="290" ht="12.75">
      <c r="B290" s="15"/>
    </row>
    <row r="291" ht="12.75">
      <c r="B291" s="15"/>
    </row>
    <row r="292" ht="12.75">
      <c r="B292" s="15"/>
    </row>
    <row r="293" ht="12.75">
      <c r="B293" s="15"/>
    </row>
    <row r="294" ht="12.75">
      <c r="B294" s="15"/>
    </row>
    <row r="295" ht="12.75">
      <c r="B295" s="15"/>
    </row>
    <row r="296" ht="12.75">
      <c r="B296" s="15"/>
    </row>
    <row r="297" ht="12.75">
      <c r="B297" s="15"/>
    </row>
    <row r="298" ht="12.75">
      <c r="B298" s="15"/>
    </row>
    <row r="299" ht="12.75">
      <c r="B299" s="15"/>
    </row>
    <row r="300" ht="12.75">
      <c r="B300" s="15"/>
    </row>
    <row r="301" ht="12.75">
      <c r="B301" s="15"/>
    </row>
    <row r="302" ht="12.75">
      <c r="B302" s="15"/>
    </row>
    <row r="303" ht="12.75">
      <c r="B303" s="15"/>
    </row>
    <row r="304" ht="12.75">
      <c r="B304" s="15"/>
    </row>
    <row r="305" ht="12.75">
      <c r="B305" s="15"/>
    </row>
    <row r="306" ht="12.75">
      <c r="B306" s="15"/>
    </row>
  </sheetData>
  <mergeCells count="22">
    <mergeCell ref="A166:M166"/>
    <mergeCell ref="K6:K7"/>
    <mergeCell ref="H6:H7"/>
    <mergeCell ref="K3:M3"/>
    <mergeCell ref="K1:M1"/>
    <mergeCell ref="A168:B168"/>
    <mergeCell ref="A164:B164"/>
    <mergeCell ref="D6:D7"/>
    <mergeCell ref="F6:F7"/>
    <mergeCell ref="A165:B165"/>
    <mergeCell ref="A167:C167"/>
    <mergeCell ref="G6:G7"/>
    <mergeCell ref="I6:I7"/>
    <mergeCell ref="J6:J7"/>
    <mergeCell ref="A2:M2"/>
    <mergeCell ref="L6:L7"/>
    <mergeCell ref="M6:M7"/>
    <mergeCell ref="A5:M5"/>
    <mergeCell ref="A6:A7"/>
    <mergeCell ref="B6:B7"/>
    <mergeCell ref="C6:C7"/>
    <mergeCell ref="A4:M4"/>
  </mergeCells>
  <printOptions/>
  <pageMargins left="0.75" right="0.25" top="0.29" bottom="0.48" header="0.26" footer="0.21"/>
  <pageSetup horizontalDpi="600" verticalDpi="600" orientation="portrait" paperSize="9" scale="7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2010-07-14T06:18:34Z</cp:lastPrinted>
  <dcterms:created xsi:type="dcterms:W3CDTF">1996-10-08T23:32:33Z</dcterms:created>
  <dcterms:modified xsi:type="dcterms:W3CDTF">2010-07-28T13:33:13Z</dcterms:modified>
  <cp:category/>
  <cp:version/>
  <cp:contentType/>
  <cp:contentStatus/>
</cp:coreProperties>
</file>